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ugn\Desktop\"/>
    </mc:Choice>
  </mc:AlternateContent>
  <bookViews>
    <workbookView xWindow="0" yWindow="0" windowWidth="0" windowHeight="0"/>
  </bookViews>
  <sheets>
    <sheet name="Rekapitulácia stavby" sheetId="1" r:id="rId1"/>
    <sheet name="a - Udržiavacie práce zo ..." sheetId="2" r:id="rId2"/>
    <sheet name="b - Investícia zo strany ..." sheetId="3" r:id="rId3"/>
    <sheet name="1 - Rozvádzač merania RE" sheetId="4" r:id="rId4"/>
    <sheet name="2 - Rozvádzač RB" sheetId="5" r:id="rId5"/>
    <sheet name="3 - Svetelná inštalácia" sheetId="6" r:id="rId6"/>
    <sheet name="4 - Zásuvková inštalácia" sheetId="7" r:id="rId7"/>
    <sheet name="5 - Uzemnenie objektu" sheetId="8" r:id="rId8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'a - Udržiavacie práce zo ...'!$C$134:$K$270</definedName>
    <definedName name="_xlnm.Print_Area" localSheetId="1">'a - Udržiavacie práce zo ...'!$C$122:$J$270</definedName>
    <definedName name="_xlnm.Print_Titles" localSheetId="1">'a - Udržiavacie práce zo ...'!$134:$134</definedName>
    <definedName name="_xlnm._FilterDatabase" localSheetId="2" hidden="1">'b - Investícia zo strany ...'!$C$136:$K$320</definedName>
    <definedName name="_xlnm.Print_Area" localSheetId="2">'b - Investícia zo strany ...'!$C$124:$J$320</definedName>
    <definedName name="_xlnm.Print_Titles" localSheetId="2">'b - Investícia zo strany ...'!$136:$136</definedName>
    <definedName name="_xlnm._FilterDatabase" localSheetId="3" hidden="1">'1 - Rozvádzač merania RE'!$C$127:$K$163</definedName>
    <definedName name="_xlnm.Print_Area" localSheetId="3">'1 - Rozvádzač merania RE'!$C$113:$J$163</definedName>
    <definedName name="_xlnm.Print_Titles" localSheetId="3">'1 - Rozvádzač merania RE'!$127:$127</definedName>
    <definedName name="_xlnm._FilterDatabase" localSheetId="4" hidden="1">'2 - Rozvádzač RB'!$C$126:$K$161</definedName>
    <definedName name="_xlnm.Print_Area" localSheetId="4">'2 - Rozvádzač RB'!$C$112:$J$161</definedName>
    <definedName name="_xlnm.Print_Titles" localSheetId="4">'2 - Rozvádzač RB'!$126:$126</definedName>
    <definedName name="_xlnm._FilterDatabase" localSheetId="5" hidden="1">'3 - Svetelná inštalácia'!$C$124:$K$170</definedName>
    <definedName name="_xlnm.Print_Area" localSheetId="5">'3 - Svetelná inštalácia'!$C$110:$J$170</definedName>
    <definedName name="_xlnm.Print_Titles" localSheetId="5">'3 - Svetelná inštalácia'!$124:$124</definedName>
    <definedName name="_xlnm._FilterDatabase" localSheetId="6" hidden="1">'4 - Zásuvková inštalácia'!$C$124:$K$164</definedName>
    <definedName name="_xlnm.Print_Area" localSheetId="6">'4 - Zásuvková inštalácia'!$C$110:$J$164</definedName>
    <definedName name="_xlnm.Print_Titles" localSheetId="6">'4 - Zásuvková inštalácia'!$124:$124</definedName>
    <definedName name="_xlnm._FilterDatabase" localSheetId="7" hidden="1">'5 - Uzemnenie objektu'!$C$124:$K$156</definedName>
    <definedName name="_xlnm.Print_Area" localSheetId="7">'5 - Uzemnenie objektu'!$C$110:$J$156</definedName>
    <definedName name="_xlnm.Print_Titles" localSheetId="7">'5 - Uzemnenie objektu'!$124:$124</definedName>
  </definedNames>
  <calcPr/>
</workbook>
</file>

<file path=xl/calcChain.xml><?xml version="1.0" encoding="utf-8"?>
<calcChain xmlns="http://schemas.openxmlformats.org/spreadsheetml/2006/main">
  <c i="8" l="1" r="BK151"/>
  <c r="J151"/>
  <c r="J103"/>
  <c r="J39"/>
  <c r="J38"/>
  <c i="1" r="AY102"/>
  <c i="8" r="J37"/>
  <c i="1" r="AX102"/>
  <c i="8" r="BI156"/>
  <c r="BH156"/>
  <c r="BG156"/>
  <c r="BE156"/>
  <c r="J156"/>
  <c r="BF156"/>
  <c r="BK156"/>
  <c r="BI155"/>
  <c r="BH155"/>
  <c r="BG155"/>
  <c r="BE155"/>
  <c r="BK155"/>
  <c r="J155"/>
  <c r="BF155"/>
  <c r="BI154"/>
  <c r="BH154"/>
  <c r="BG154"/>
  <c r="BE154"/>
  <c r="BK154"/>
  <c r="J154"/>
  <c r="BF154"/>
  <c r="BI153"/>
  <c r="BH153"/>
  <c r="BG153"/>
  <c r="BE153"/>
  <c r="BK153"/>
  <c r="J153"/>
  <c r="BF153"/>
  <c r="BI152"/>
  <c r="BH152"/>
  <c r="BG152"/>
  <c r="BE152"/>
  <c r="BK152"/>
  <c r="J152"/>
  <c r="BF152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2"/>
  <c r="J121"/>
  <c r="F121"/>
  <c r="F119"/>
  <c r="E117"/>
  <c r="J94"/>
  <c r="J93"/>
  <c r="F93"/>
  <c r="F91"/>
  <c r="E89"/>
  <c r="J20"/>
  <c r="E20"/>
  <c r="F94"/>
  <c r="J19"/>
  <c r="J14"/>
  <c r="J119"/>
  <c r="E7"/>
  <c r="E113"/>
  <c i="7" r="J39"/>
  <c r="J38"/>
  <c i="1" r="AY101"/>
  <c i="7" r="J37"/>
  <c i="1" r="AX101"/>
  <c i="7" r="BI164"/>
  <c r="BH164"/>
  <c r="BG164"/>
  <c r="BE164"/>
  <c r="BK164"/>
  <c r="J164"/>
  <c r="BF164"/>
  <c r="BI163"/>
  <c r="BH163"/>
  <c r="BG163"/>
  <c r="BE163"/>
  <c r="BK163"/>
  <c r="J163"/>
  <c r="BF163"/>
  <c r="BI162"/>
  <c r="BH162"/>
  <c r="BG162"/>
  <c r="BE162"/>
  <c r="BK162"/>
  <c r="J162"/>
  <c r="BF162"/>
  <c r="BI161"/>
  <c r="BH161"/>
  <c r="BG161"/>
  <c r="BE161"/>
  <c r="BK161"/>
  <c r="J161"/>
  <c r="BF161"/>
  <c r="BI160"/>
  <c r="BH160"/>
  <c r="BG160"/>
  <c r="BE160"/>
  <c r="BK160"/>
  <c r="J160"/>
  <c r="BF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113"/>
  <c i="6" r="J39"/>
  <c r="J38"/>
  <c i="1" r="AY100"/>
  <c i="6" r="J37"/>
  <c i="1" r="AX100"/>
  <c i="6" r="BI170"/>
  <c r="BH170"/>
  <c r="BG170"/>
  <c r="BE170"/>
  <c r="J170"/>
  <c r="BF170"/>
  <c r="BK170"/>
  <c r="BI169"/>
  <c r="BH169"/>
  <c r="BG169"/>
  <c r="BE169"/>
  <c r="BK169"/>
  <c r="J169"/>
  <c r="BF169"/>
  <c r="BI168"/>
  <c r="BH168"/>
  <c r="BG168"/>
  <c r="BE168"/>
  <c r="BK168"/>
  <c r="J168"/>
  <c r="BF168"/>
  <c r="BI167"/>
  <c r="BH167"/>
  <c r="BG167"/>
  <c r="BE167"/>
  <c r="BK167"/>
  <c r="J167"/>
  <c r="BF167"/>
  <c r="BI166"/>
  <c r="BH166"/>
  <c r="BG166"/>
  <c r="BE166"/>
  <c r="BK166"/>
  <c r="J166"/>
  <c r="BF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91"/>
  <c r="E7"/>
  <c r="E113"/>
  <c i="5" r="J39"/>
  <c r="J38"/>
  <c i="1" r="AY99"/>
  <c i="5" r="J37"/>
  <c i="1" r="AX99"/>
  <c i="5" r="BI161"/>
  <c r="BH161"/>
  <c r="BG161"/>
  <c r="BE161"/>
  <c r="BK161"/>
  <c r="J161"/>
  <c r="BF161"/>
  <c r="BI160"/>
  <c r="BH160"/>
  <c r="BG160"/>
  <c r="BE160"/>
  <c r="BK160"/>
  <c r="J160"/>
  <c r="BF160"/>
  <c r="BI159"/>
  <c r="BH159"/>
  <c r="BG159"/>
  <c r="BE159"/>
  <c r="J159"/>
  <c r="BF159"/>
  <c r="BK159"/>
  <c r="BI158"/>
  <c r="BH158"/>
  <c r="BG158"/>
  <c r="BE158"/>
  <c r="BK158"/>
  <c r="J158"/>
  <c r="BF158"/>
  <c r="BI157"/>
  <c r="BH157"/>
  <c r="BG157"/>
  <c r="BE157"/>
  <c r="BK157"/>
  <c r="J157"/>
  <c r="BF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0"/>
  <c r="BH150"/>
  <c r="BG150"/>
  <c r="BE150"/>
  <c r="T150"/>
  <c r="T149"/>
  <c r="T148"/>
  <c r="R150"/>
  <c r="R149"/>
  <c r="R148"/>
  <c r="P150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4"/>
  <c r="J93"/>
  <c r="F93"/>
  <c r="F91"/>
  <c r="E89"/>
  <c r="J20"/>
  <c r="E20"/>
  <c r="F94"/>
  <c r="J19"/>
  <c r="J14"/>
  <c r="J121"/>
  <c r="E7"/>
  <c r="E85"/>
  <c i="4" r="J39"/>
  <c r="J38"/>
  <c i="1" r="AY98"/>
  <c i="4" r="J37"/>
  <c i="1" r="AX98"/>
  <c i="4" r="BI163"/>
  <c r="BH163"/>
  <c r="BG163"/>
  <c r="BE163"/>
  <c r="BK163"/>
  <c r="J163"/>
  <c r="BF163"/>
  <c r="BI162"/>
  <c r="BH162"/>
  <c r="BG162"/>
  <c r="BE162"/>
  <c r="BK162"/>
  <c r="J162"/>
  <c r="BF162"/>
  <c r="BI161"/>
  <c r="BH161"/>
  <c r="BG161"/>
  <c r="BE161"/>
  <c r="BK161"/>
  <c r="J161"/>
  <c r="BF161"/>
  <c r="BI160"/>
  <c r="BH160"/>
  <c r="BG160"/>
  <c r="BE160"/>
  <c r="BK160"/>
  <c r="J160"/>
  <c r="BF160"/>
  <c r="BI159"/>
  <c r="BH159"/>
  <c r="BG159"/>
  <c r="BE159"/>
  <c r="BK159"/>
  <c r="J159"/>
  <c r="BF159"/>
  <c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4"/>
  <c r="J93"/>
  <c r="F93"/>
  <c r="F91"/>
  <c r="E89"/>
  <c r="J20"/>
  <c r="E20"/>
  <c r="F125"/>
  <c r="J19"/>
  <c r="J14"/>
  <c r="J91"/>
  <c r="E7"/>
  <c r="E85"/>
  <c i="3" r="J37"/>
  <c r="J36"/>
  <c i="1" r="AY96"/>
  <c i="3" r="J35"/>
  <c i="1" r="AX96"/>
  <c i="3" r="BI320"/>
  <c r="BH320"/>
  <c r="BG320"/>
  <c r="BE320"/>
  <c r="J320"/>
  <c r="BF320"/>
  <c r="BK320"/>
  <c r="BI319"/>
  <c r="BH319"/>
  <c r="BG319"/>
  <c r="BE319"/>
  <c r="BK319"/>
  <c r="J319"/>
  <c r="BF319"/>
  <c r="BI318"/>
  <c r="BH318"/>
  <c r="BG318"/>
  <c r="BE318"/>
  <c r="BK318"/>
  <c r="J318"/>
  <c r="BF318"/>
  <c r="BI317"/>
  <c r="BH317"/>
  <c r="BG317"/>
  <c r="BE317"/>
  <c r="BK317"/>
  <c r="J317"/>
  <c r="BF317"/>
  <c r="BI316"/>
  <c r="BH316"/>
  <c r="BG316"/>
  <c r="BE316"/>
  <c r="BK316"/>
  <c r="J316"/>
  <c r="BF316"/>
  <c r="BI312"/>
  <c r="BH312"/>
  <c r="BG312"/>
  <c r="BE312"/>
  <c r="T312"/>
  <c r="T311"/>
  <c r="R312"/>
  <c r="R311"/>
  <c r="P312"/>
  <c r="P311"/>
  <c r="BI310"/>
  <c r="BH310"/>
  <c r="BG310"/>
  <c r="BE310"/>
  <c r="T310"/>
  <c r="R310"/>
  <c r="P310"/>
  <c r="BI308"/>
  <c r="BH308"/>
  <c r="BG308"/>
  <c r="BE308"/>
  <c r="T308"/>
  <c r="R308"/>
  <c r="P308"/>
  <c r="BI301"/>
  <c r="BH301"/>
  <c r="BG301"/>
  <c r="BE301"/>
  <c r="T301"/>
  <c r="R301"/>
  <c r="P301"/>
  <c r="BI295"/>
  <c r="BH295"/>
  <c r="BG295"/>
  <c r="BE295"/>
  <c r="T295"/>
  <c r="R295"/>
  <c r="P295"/>
  <c r="BI287"/>
  <c r="BH287"/>
  <c r="BG287"/>
  <c r="BE287"/>
  <c r="T287"/>
  <c r="R287"/>
  <c r="P287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T271"/>
  <c r="R272"/>
  <c r="R271"/>
  <c r="P272"/>
  <c r="P271"/>
  <c r="BI270"/>
  <c r="BH270"/>
  <c r="BG270"/>
  <c r="BE270"/>
  <c r="T270"/>
  <c r="R270"/>
  <c r="P270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1"/>
  <c r="BH211"/>
  <c r="BG211"/>
  <c r="BE211"/>
  <c r="T211"/>
  <c r="R211"/>
  <c r="P211"/>
  <c r="BI208"/>
  <c r="BH208"/>
  <c r="BG208"/>
  <c r="BE208"/>
  <c r="T208"/>
  <c r="T207"/>
  <c r="R208"/>
  <c r="R207"/>
  <c r="P208"/>
  <c r="P207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J134"/>
  <c r="J133"/>
  <c r="F133"/>
  <c r="F131"/>
  <c r="E129"/>
  <c r="J92"/>
  <c r="J91"/>
  <c r="F91"/>
  <c r="F89"/>
  <c r="E87"/>
  <c r="J18"/>
  <c r="E18"/>
  <c r="F134"/>
  <c r="J17"/>
  <c r="J12"/>
  <c r="J89"/>
  <c r="E7"/>
  <c r="E85"/>
  <c i="2" r="J37"/>
  <c r="J36"/>
  <c i="1" r="AY95"/>
  <c i="2" r="J35"/>
  <c i="1" r="AX95"/>
  <c i="2" r="BI270"/>
  <c r="BH270"/>
  <c r="BG270"/>
  <c r="BE270"/>
  <c r="BK270"/>
  <c r="J270"/>
  <c r="BF270"/>
  <c r="BI269"/>
  <c r="BH269"/>
  <c r="BG269"/>
  <c r="BE269"/>
  <c r="BK269"/>
  <c r="J269"/>
  <c r="BF269"/>
  <c r="BI268"/>
  <c r="BH268"/>
  <c r="BG268"/>
  <c r="BE268"/>
  <c r="BK268"/>
  <c r="J268"/>
  <c r="BF268"/>
  <c r="BI267"/>
  <c r="BH267"/>
  <c r="BG267"/>
  <c r="BE267"/>
  <c r="BK267"/>
  <c r="J267"/>
  <c r="BF267"/>
  <c r="BI266"/>
  <c r="BH266"/>
  <c r="BG266"/>
  <c r="BE266"/>
  <c r="BK266"/>
  <c r="J266"/>
  <c r="BF266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8"/>
  <c r="BH178"/>
  <c r="BG178"/>
  <c r="BE178"/>
  <c r="T178"/>
  <c r="T177"/>
  <c r="R178"/>
  <c r="R177"/>
  <c r="P178"/>
  <c r="P177"/>
  <c r="BI176"/>
  <c r="BH176"/>
  <c r="BG176"/>
  <c r="BE176"/>
  <c r="T176"/>
  <c r="T175"/>
  <c r="R176"/>
  <c r="R175"/>
  <c r="P176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J132"/>
  <c r="J131"/>
  <c r="F131"/>
  <c r="F129"/>
  <c r="E127"/>
  <c r="J92"/>
  <c r="J91"/>
  <c r="F91"/>
  <c r="F89"/>
  <c r="E87"/>
  <c r="J18"/>
  <c r="E18"/>
  <c r="F92"/>
  <c r="J17"/>
  <c r="J12"/>
  <c r="J89"/>
  <c r="E7"/>
  <c r="E125"/>
  <c i="1" r="L90"/>
  <c r="AM90"/>
  <c r="AM89"/>
  <c r="L89"/>
  <c r="AM87"/>
  <c r="L87"/>
  <c r="L85"/>
  <c r="L84"/>
  <c i="8" r="J136"/>
  <c r="J135"/>
  <c r="BK127"/>
  <c i="7" r="BK156"/>
  <c r="J148"/>
  <c r="BK146"/>
  <c r="J140"/>
  <c r="BK139"/>
  <c r="J134"/>
  <c r="J132"/>
  <c i="6" r="J164"/>
  <c r="BK163"/>
  <c r="BK156"/>
  <c r="J148"/>
  <c r="BK140"/>
  <c r="J138"/>
  <c r="BK136"/>
  <c r="BK134"/>
  <c r="J133"/>
  <c i="5" r="J155"/>
  <c r="J146"/>
  <c r="J145"/>
  <c r="J144"/>
  <c r="BK137"/>
  <c i="4" r="J152"/>
  <c r="BK148"/>
  <c r="J141"/>
  <c r="J136"/>
  <c r="J133"/>
  <c i="3" r="J287"/>
  <c r="J255"/>
  <c r="BK245"/>
  <c r="BK188"/>
  <c r="BK187"/>
  <c r="BK185"/>
  <c r="J183"/>
  <c r="BK144"/>
  <c r="J143"/>
  <c i="2" r="J264"/>
  <c r="J256"/>
  <c r="BK242"/>
  <c r="BK241"/>
  <c r="J234"/>
  <c r="J227"/>
  <c r="BK220"/>
  <c r="J217"/>
  <c r="BK193"/>
  <c r="J190"/>
  <c r="BK188"/>
  <c r="J181"/>
  <c r="J162"/>
  <c r="BK160"/>
  <c r="BK159"/>
  <c r="J155"/>
  <c r="J149"/>
  <c r="J148"/>
  <c r="J146"/>
  <c r="J145"/>
  <c r="BK141"/>
  <c i="8" r="BK150"/>
  <c r="J149"/>
  <c r="BK147"/>
  <c r="BK146"/>
  <c r="BK145"/>
  <c r="BK144"/>
  <c r="BK143"/>
  <c r="BK142"/>
  <c r="BK141"/>
  <c r="BK140"/>
  <c r="J140"/>
  <c r="BK139"/>
  <c r="J138"/>
  <c r="BK135"/>
  <c r="BK134"/>
  <c r="BK131"/>
  <c r="BK130"/>
  <c r="J129"/>
  <c r="BK128"/>
  <c i="7" r="BK158"/>
  <c r="BK150"/>
  <c r="J149"/>
  <c r="BK144"/>
  <c r="BK142"/>
  <c r="J141"/>
  <c r="BK138"/>
  <c r="BK137"/>
  <c r="J136"/>
  <c r="BK135"/>
  <c r="J133"/>
  <c r="BK131"/>
  <c r="J129"/>
  <c r="J128"/>
  <c i="6" r="BK160"/>
  <c r="BK158"/>
  <c r="BK155"/>
  <c r="BK154"/>
  <c r="J145"/>
  <c r="J143"/>
  <c r="BK142"/>
  <c r="J134"/>
  <c i="5" r="J137"/>
  <c r="J136"/>
  <c r="J135"/>
  <c r="BK134"/>
  <c r="J131"/>
  <c i="4" r="J148"/>
  <c r="BK141"/>
  <c r="J131"/>
  <c i="3" r="BK255"/>
  <c r="BK248"/>
  <c r="J241"/>
  <c r="BK238"/>
  <c r="J236"/>
  <c r="J235"/>
  <c r="J231"/>
  <c r="BK218"/>
  <c r="J208"/>
  <c r="BK206"/>
  <c r="BK204"/>
  <c r="J203"/>
  <c r="J201"/>
  <c r="BK195"/>
  <c r="J189"/>
  <c r="J188"/>
  <c r="J186"/>
  <c r="BK184"/>
  <c r="J178"/>
  <c r="BK154"/>
  <c r="BK149"/>
  <c r="BK148"/>
  <c i="2" r="J263"/>
  <c r="J253"/>
  <c r="BK252"/>
  <c r="J246"/>
  <c r="J236"/>
  <c r="BK232"/>
  <c r="J230"/>
  <c r="BK228"/>
  <c r="BK227"/>
  <c r="J225"/>
  <c r="J216"/>
  <c r="J215"/>
  <c r="BK213"/>
  <c r="BK212"/>
  <c r="BK209"/>
  <c r="BK206"/>
  <c r="J204"/>
  <c r="BK203"/>
  <c r="BK201"/>
  <c r="BK198"/>
  <c r="BK194"/>
  <c r="J184"/>
  <c r="BK183"/>
  <c r="J168"/>
  <c r="J159"/>
  <c r="J150"/>
  <c r="BK147"/>
  <c i="1" r="AS97"/>
  <c i="8" r="J150"/>
  <c r="BK149"/>
  <c r="J147"/>
  <c r="J146"/>
  <c r="J145"/>
  <c r="J144"/>
  <c r="J143"/>
  <c r="J142"/>
  <c r="J141"/>
  <c r="J137"/>
  <c r="J128"/>
  <c i="7" r="BK157"/>
  <c r="J151"/>
  <c r="BK147"/>
  <c r="BK133"/>
  <c i="6" r="J156"/>
  <c i="5" r="BK131"/>
  <c r="J130"/>
  <c i="4" r="BK155"/>
  <c r="BK149"/>
  <c r="J147"/>
  <c r="BK146"/>
  <c r="BK143"/>
  <c r="BK134"/>
  <c i="3" r="J275"/>
  <c r="J268"/>
  <c r="BK267"/>
  <c r="BK258"/>
  <c r="J257"/>
  <c r="J246"/>
  <c r="J228"/>
  <c r="BK225"/>
  <c r="J194"/>
  <c r="J192"/>
  <c r="J190"/>
  <c r="BK189"/>
  <c i="2" r="J260"/>
  <c r="BK256"/>
  <c r="BK235"/>
  <c r="BK234"/>
  <c r="BK184"/>
  <c r="J176"/>
  <c r="J171"/>
  <c i="7" r="J147"/>
  <c r="BK145"/>
  <c r="J144"/>
  <c r="J143"/>
  <c r="J138"/>
  <c i="6" r="BK153"/>
  <c r="J152"/>
  <c r="J150"/>
  <c r="J149"/>
  <c r="BK147"/>
  <c r="J146"/>
  <c r="BK141"/>
  <c r="BK138"/>
  <c r="BK137"/>
  <c r="J135"/>
  <c i="5" r="BK147"/>
  <c r="BK139"/>
  <c r="J134"/>
  <c r="J132"/>
  <c i="4" r="J157"/>
  <c r="BK145"/>
  <c r="J138"/>
  <c r="BK137"/>
  <c r="J134"/>
  <c i="3" r="BK312"/>
  <c r="BK310"/>
  <c r="J256"/>
  <c r="J254"/>
  <c r="J240"/>
  <c r="BK236"/>
  <c r="J226"/>
  <c r="BK221"/>
  <c r="J185"/>
  <c r="J147"/>
  <c i="2" r="J259"/>
  <c r="BK255"/>
  <c r="J241"/>
  <c r="BK217"/>
  <c r="J195"/>
  <c r="BK178"/>
  <c r="BK176"/>
  <c r="J174"/>
  <c r="J165"/>
  <c r="BK164"/>
  <c r="BK158"/>
  <c r="J156"/>
  <c r="BK153"/>
  <c r="BK152"/>
  <c i="7" r="J153"/>
  <c r="BK152"/>
  <c r="J135"/>
  <c r="J131"/>
  <c r="J130"/>
  <c r="BK129"/>
  <c r="BK128"/>
  <c i="6" r="J151"/>
  <c r="BK146"/>
  <c r="BK132"/>
  <c i="5" r="BK155"/>
  <c r="BK146"/>
  <c r="J140"/>
  <c r="BK135"/>
  <c i="4" r="BK157"/>
  <c r="J154"/>
  <c r="BK142"/>
  <c i="7" r="BK141"/>
  <c r="J137"/>
  <c r="BK132"/>
  <c i="6" r="BK164"/>
  <c r="J163"/>
  <c r="BK161"/>
  <c r="BK148"/>
  <c r="BK144"/>
  <c r="J140"/>
  <c r="J132"/>
  <c i="5" r="J154"/>
  <c r="J153"/>
  <c r="BK150"/>
  <c r="BK145"/>
  <c r="BK143"/>
  <c i="3" r="J253"/>
  <c r="J238"/>
  <c r="BK230"/>
  <c r="BK223"/>
  <c r="BK220"/>
  <c r="BK194"/>
  <c r="BK192"/>
  <c r="BK191"/>
  <c r="J187"/>
  <c r="BK183"/>
  <c r="BK178"/>
  <c r="BK170"/>
  <c i="2" r="BK261"/>
  <c r="BK260"/>
  <c r="J228"/>
  <c r="BK222"/>
  <c r="BK195"/>
  <c r="BK191"/>
  <c r="J187"/>
  <c r="J183"/>
  <c r="J182"/>
  <c r="J160"/>
  <c r="BK150"/>
  <c r="BK143"/>
  <c r="BK138"/>
  <c i="8" r="F37"/>
  <c i="7" r="BK136"/>
  <c r="BK134"/>
  <c i="6" r="J162"/>
  <c r="J160"/>
  <c r="J158"/>
  <c r="J155"/>
  <c r="J144"/>
  <c r="J129"/>
  <c r="J128"/>
  <c i="5" r="J150"/>
  <c r="BK142"/>
  <c r="J139"/>
  <c r="J133"/>
  <c r="BK132"/>
  <c i="4" r="J144"/>
  <c r="BK133"/>
  <c r="BK132"/>
  <c i="3" r="J310"/>
  <c r="BK301"/>
  <c r="J295"/>
  <c r="J279"/>
  <c r="BK270"/>
  <c r="BK265"/>
  <c r="BK260"/>
  <c r="BK254"/>
  <c r="J220"/>
  <c r="J216"/>
  <c r="BK214"/>
  <c r="J204"/>
  <c r="J200"/>
  <c r="J184"/>
  <c r="J181"/>
  <c r="BK176"/>
  <c r="J160"/>
  <c r="J145"/>
  <c r="BK143"/>
  <c i="2" r="BK244"/>
  <c r="J226"/>
  <c r="BK218"/>
  <c r="J185"/>
  <c r="BK182"/>
  <c r="BK148"/>
  <c i="6" r="BK151"/>
  <c i="5" r="BK140"/>
  <c i="3" r="BK279"/>
  <c r="BK211"/>
  <c r="BK208"/>
  <c i="6" r="J159"/>
  <c r="BK150"/>
  <c r="J139"/>
  <c i="5" r="BK154"/>
  <c r="J143"/>
  <c r="BK138"/>
  <c r="BK133"/>
  <c i="4" r="J143"/>
  <c r="BK131"/>
  <c i="3" r="J267"/>
  <c r="BK264"/>
  <c r="BK253"/>
  <c r="J252"/>
  <c r="J250"/>
  <c r="BK249"/>
  <c r="J247"/>
  <c r="BK243"/>
  <c r="BK240"/>
  <c r="BK233"/>
  <c r="J232"/>
  <c r="BK231"/>
  <c r="J229"/>
  <c r="BK228"/>
  <c r="BK227"/>
  <c r="J223"/>
  <c r="J221"/>
  <c r="J218"/>
  <c r="J211"/>
  <c r="BK203"/>
  <c r="BK201"/>
  <c r="J198"/>
  <c r="J196"/>
  <c r="J195"/>
  <c r="BK186"/>
  <c r="J176"/>
  <c r="J173"/>
  <c r="J167"/>
  <c i="8" r="F35"/>
  <c i="3" r="J312"/>
  <c r="BK308"/>
  <c r="BK277"/>
  <c r="J258"/>
  <c r="BK246"/>
  <c r="J243"/>
  <c r="J230"/>
  <c r="BK200"/>
  <c r="BK196"/>
  <c r="BK190"/>
  <c r="BK146"/>
  <c i="2" r="BK257"/>
  <c r="J249"/>
  <c r="BK248"/>
  <c r="BK240"/>
  <c r="BK239"/>
  <c r="BK238"/>
  <c r="BK216"/>
  <c r="BK215"/>
  <c r="BK187"/>
  <c r="BK165"/>
  <c i="6" r="BK145"/>
  <c r="BK143"/>
  <c i="3" r="BK295"/>
  <c r="J277"/>
  <c r="BK275"/>
  <c r="J274"/>
  <c r="J272"/>
  <c r="BK268"/>
  <c r="BK257"/>
  <c r="BK252"/>
  <c r="J251"/>
  <c r="BK250"/>
  <c r="BK247"/>
  <c r="J245"/>
  <c r="BK232"/>
  <c r="BK198"/>
  <c r="BK181"/>
  <c r="J170"/>
  <c r="BK160"/>
  <c r="J157"/>
  <c r="J151"/>
  <c i="2" r="J261"/>
  <c r="BK250"/>
  <c r="BK226"/>
  <c r="J224"/>
  <c r="BK210"/>
  <c r="J209"/>
  <c r="BK204"/>
  <c r="J203"/>
  <c r="J202"/>
  <c r="BK200"/>
  <c r="BK199"/>
  <c r="J194"/>
  <c r="BK172"/>
  <c r="J167"/>
  <c r="BK146"/>
  <c r="J138"/>
  <c i="6" r="BK162"/>
  <c r="BK159"/>
  <c r="J157"/>
  <c r="J141"/>
  <c i="5" r="BK153"/>
  <c r="BK141"/>
  <c r="J138"/>
  <c r="BK136"/>
  <c i="4" r="BK147"/>
  <c r="J145"/>
  <c i="3" r="BK272"/>
  <c r="J265"/>
  <c r="BK251"/>
  <c i="6" r="J137"/>
  <c r="J136"/>
  <c r="BK135"/>
  <c r="BK133"/>
  <c r="BK129"/>
  <c i="5" r="J141"/>
  <c i="4" r="J155"/>
  <c r="BK153"/>
  <c r="BK152"/>
  <c r="J149"/>
  <c r="BK136"/>
  <c r="BK135"/>
  <c r="J132"/>
  <c i="3" r="J264"/>
  <c r="BK262"/>
  <c r="J260"/>
  <c r="J248"/>
  <c r="J233"/>
  <c r="BK226"/>
  <c r="BK173"/>
  <c r="BK164"/>
  <c i="2" r="BK259"/>
  <c r="J242"/>
  <c r="J238"/>
  <c r="J235"/>
  <c r="BK230"/>
  <c r="BK214"/>
  <c r="J210"/>
  <c r="BK208"/>
  <c r="BK207"/>
  <c r="BK202"/>
  <c r="J200"/>
  <c r="J199"/>
  <c r="J198"/>
  <c r="J193"/>
  <c r="BK174"/>
  <c r="J152"/>
  <c r="BK142"/>
  <c i="6" r="BK139"/>
  <c i="4" r="BK154"/>
  <c i="3" r="J308"/>
  <c r="J301"/>
  <c r="BK287"/>
  <c r="BK235"/>
  <c r="J164"/>
  <c r="J161"/>
  <c r="J148"/>
  <c r="BK147"/>
  <c r="J146"/>
  <c r="J144"/>
  <c i="2" r="BK263"/>
  <c r="J255"/>
  <c r="J250"/>
  <c r="J244"/>
  <c r="BK237"/>
  <c r="BK236"/>
  <c r="J232"/>
  <c r="BK223"/>
  <c r="J222"/>
  <c r="BK221"/>
  <c r="J219"/>
  <c r="J218"/>
  <c r="J189"/>
  <c i="8" r="J139"/>
  <c r="BK138"/>
  <c r="BK137"/>
  <c r="BK136"/>
  <c r="J134"/>
  <c r="J131"/>
  <c r="J130"/>
  <c r="BK129"/>
  <c r="J127"/>
  <c i="7" r="J158"/>
  <c r="J157"/>
  <c r="J156"/>
  <c r="BK153"/>
  <c r="J152"/>
  <c r="BK151"/>
  <c r="J150"/>
  <c r="BK149"/>
  <c r="BK148"/>
  <c r="J146"/>
  <c r="J145"/>
  <c r="BK143"/>
  <c r="J142"/>
  <c r="BK140"/>
  <c r="J139"/>
  <c r="BK130"/>
  <c i="6" r="J161"/>
  <c r="BK157"/>
  <c r="J154"/>
  <c r="J153"/>
  <c r="BK152"/>
  <c r="BK149"/>
  <c r="J147"/>
  <c r="J142"/>
  <c i="5" r="BK130"/>
  <c i="4" r="BK138"/>
  <c r="J137"/>
  <c i="3" r="J249"/>
  <c r="J227"/>
  <c r="J225"/>
  <c r="BK224"/>
  <c r="J219"/>
  <c r="J206"/>
  <c r="J191"/>
  <c r="BK167"/>
  <c r="BK161"/>
  <c r="BK157"/>
  <c r="J154"/>
  <c r="BK151"/>
  <c r="J149"/>
  <c r="BK145"/>
  <c r="BK140"/>
  <c i="2" r="J257"/>
  <c r="BK249"/>
  <c r="J248"/>
  <c r="BK246"/>
  <c r="J237"/>
  <c r="BK225"/>
  <c r="BK224"/>
  <c r="J223"/>
  <c r="J221"/>
  <c r="J220"/>
  <c r="BK219"/>
  <c r="J197"/>
  <c r="BK196"/>
  <c r="J191"/>
  <c r="BK190"/>
  <c r="BK189"/>
  <c r="J188"/>
  <c r="BK185"/>
  <c r="BK181"/>
  <c r="J178"/>
  <c r="BK171"/>
  <c r="BK169"/>
  <c r="BK162"/>
  <c r="J154"/>
  <c r="BK149"/>
  <c r="J147"/>
  <c r="BK145"/>
  <c r="J142"/>
  <c r="J141"/>
  <c i="6" r="BK128"/>
  <c i="5" r="J147"/>
  <c r="BK144"/>
  <c r="J142"/>
  <c i="4" r="J153"/>
  <c r="J146"/>
  <c r="BK144"/>
  <c r="J142"/>
  <c r="J135"/>
  <c i="3" r="BK274"/>
  <c r="J270"/>
  <c r="J262"/>
  <c r="BK256"/>
  <c r="BK241"/>
  <c r="BK229"/>
  <c r="J224"/>
  <c r="BK219"/>
  <c r="BK216"/>
  <c r="J214"/>
  <c r="J140"/>
  <c i="2" r="BK264"/>
  <c r="BK253"/>
  <c r="J252"/>
  <c r="J240"/>
  <c r="J239"/>
  <c r="J214"/>
  <c r="J213"/>
  <c r="J212"/>
  <c r="J208"/>
  <c r="J207"/>
  <c r="J206"/>
  <c r="J201"/>
  <c r="BK197"/>
  <c r="J196"/>
  <c r="J172"/>
  <c r="J169"/>
  <c r="BK168"/>
  <c r="BK167"/>
  <c r="J164"/>
  <c r="J158"/>
  <c r="BK156"/>
  <c r="BK155"/>
  <c r="BK154"/>
  <c r="J153"/>
  <c r="J143"/>
  <c l="1" r="T151"/>
  <c r="BK186"/>
  <c r="J186"/>
  <c r="J105"/>
  <c r="R205"/>
  <c r="P258"/>
  <c i="3" r="R159"/>
  <c r="T217"/>
  <c r="T278"/>
  <c i="4" r="BK140"/>
  <c r="J140"/>
  <c r="J102"/>
  <c i="5" r="BK156"/>
  <c r="J156"/>
  <c r="J105"/>
  <c i="2" r="R137"/>
  <c r="T144"/>
  <c r="T192"/>
  <c r="T205"/>
  <c r="BK243"/>
  <c r="J243"/>
  <c r="J110"/>
  <c r="T251"/>
  <c i="3" r="BK159"/>
  <c r="J159"/>
  <c r="J100"/>
  <c r="R210"/>
  <c r="BK234"/>
  <c r="J234"/>
  <c r="J107"/>
  <c r="R237"/>
  <c r="P259"/>
  <c i="4" r="T130"/>
  <c r="T129"/>
  <c r="P151"/>
  <c r="P150"/>
  <c i="5" r="P129"/>
  <c r="P128"/>
  <c i="6" r="BK127"/>
  <c r="J127"/>
  <c r="J100"/>
  <c i="7" r="T127"/>
  <c r="T126"/>
  <c r="T125"/>
  <c r="T155"/>
  <c r="T154"/>
  <c i="2" r="R151"/>
  <c r="P192"/>
  <c r="T211"/>
  <c r="BK251"/>
  <c r="J251"/>
  <c r="J111"/>
  <c r="R254"/>
  <c r="P262"/>
  <c i="3" r="BK177"/>
  <c r="J177"/>
  <c r="J101"/>
  <c r="BK217"/>
  <c r="J217"/>
  <c r="J105"/>
  <c r="R234"/>
  <c r="R278"/>
  <c i="4" r="R140"/>
  <c r="R139"/>
  <c i="5" r="T152"/>
  <c r="T151"/>
  <c i="2" r="T186"/>
  <c r="P211"/>
  <c r="T243"/>
  <c r="P254"/>
  <c r="T262"/>
  <c i="3" r="P159"/>
  <c r="BK222"/>
  <c r="J222"/>
  <c r="J106"/>
  <c r="P237"/>
  <c r="R259"/>
  <c r="BK273"/>
  <c r="J273"/>
  <c r="J113"/>
  <c i="4" r="BK130"/>
  <c r="BK129"/>
  <c r="J129"/>
  <c r="J99"/>
  <c r="R151"/>
  <c r="R150"/>
  <c r="P140"/>
  <c r="P139"/>
  <c i="2" r="P144"/>
  <c r="P180"/>
  <c r="BK211"/>
  <c r="J211"/>
  <c r="J108"/>
  <c r="P243"/>
  <c r="T254"/>
  <c i="3" r="P177"/>
  <c r="P217"/>
  <c r="BK259"/>
  <c r="J259"/>
  <c r="J110"/>
  <c i="5" r="R152"/>
  <c r="R151"/>
  <c i="2" r="BK137"/>
  <c r="J137"/>
  <c r="J98"/>
  <c r="R144"/>
  <c r="BK180"/>
  <c r="J180"/>
  <c r="J104"/>
  <c r="R186"/>
  <c r="P205"/>
  <c r="R243"/>
  <c r="BK262"/>
  <c r="J262"/>
  <c r="J114"/>
  <c i="3" r="T139"/>
  <c r="T210"/>
  <c r="BK237"/>
  <c r="J237"/>
  <c r="J108"/>
  <c r="T259"/>
  <c r="T307"/>
  <c r="BK150"/>
  <c r="J150"/>
  <c r="J99"/>
  <c r="T222"/>
  <c r="T263"/>
  <c i="4" r="BK158"/>
  <c r="J158"/>
  <c r="J106"/>
  <c i="3" r="BK139"/>
  <c r="J139"/>
  <c r="J98"/>
  <c r="P234"/>
  <c r="P278"/>
  <c i="5" r="BK152"/>
  <c r="BK151"/>
  <c r="J151"/>
  <c r="J103"/>
  <c i="6" r="P127"/>
  <c r="P126"/>
  <c i="2" r="BK192"/>
  <c r="J192"/>
  <c r="J106"/>
  <c r="R229"/>
  <c r="R251"/>
  <c r="BK258"/>
  <c r="J258"/>
  <c r="J113"/>
  <c i="3" r="R139"/>
  <c r="T159"/>
  <c r="P210"/>
  <c r="P222"/>
  <c r="T242"/>
  <c r="R263"/>
  <c r="R273"/>
  <c r="BK315"/>
  <c r="J315"/>
  <c r="J117"/>
  <c i="5" r="R129"/>
  <c r="R128"/>
  <c r="R127"/>
  <c i="6" r="R127"/>
  <c r="R126"/>
  <c i="2" r="BK151"/>
  <c r="J151"/>
  <c r="J100"/>
  <c r="T180"/>
  <c r="BK205"/>
  <c r="J205"/>
  <c r="J107"/>
  <c r="T229"/>
  <c r="BK254"/>
  <c r="J254"/>
  <c r="J112"/>
  <c r="T258"/>
  <c i="4" r="P130"/>
  <c r="P129"/>
  <c r="P128"/>
  <c i="1" r="AU98"/>
  <c i="5" r="BK129"/>
  <c r="BK128"/>
  <c r="J128"/>
  <c r="J99"/>
  <c i="6" r="R131"/>
  <c r="R130"/>
  <c i="3" r="R177"/>
  <c r="R242"/>
  <c i="5" r="T129"/>
  <c r="T128"/>
  <c r="T127"/>
  <c i="6" r="BK131"/>
  <c r="J131"/>
  <c r="J102"/>
  <c i="2" r="P137"/>
  <c r="P186"/>
  <c r="BK229"/>
  <c r="J229"/>
  <c r="J109"/>
  <c r="BK265"/>
  <c r="J265"/>
  <c r="J115"/>
  <c i="3" r="P150"/>
  <c r="T234"/>
  <c r="P307"/>
  <c i="5" r="P152"/>
  <c r="P151"/>
  <c i="6" r="T131"/>
  <c r="T130"/>
  <c i="2" r="BK144"/>
  <c r="J144"/>
  <c r="J99"/>
  <c i="3" r="P139"/>
  <c r="P138"/>
  <c r="T150"/>
  <c r="R217"/>
  <c r="P242"/>
  <c r="BK263"/>
  <c r="J263"/>
  <c r="J111"/>
  <c r="P273"/>
  <c r="BK307"/>
  <c r="J307"/>
  <c r="J115"/>
  <c i="4" r="R130"/>
  <c r="R129"/>
  <c r="R128"/>
  <c r="BK151"/>
  <c i="6" r="T127"/>
  <c r="T126"/>
  <c r="T125"/>
  <c i="7" r="P127"/>
  <c r="P126"/>
  <c r="R155"/>
  <c r="R154"/>
  <c i="8" r="R126"/>
  <c r="R133"/>
  <c r="R132"/>
  <c r="R148"/>
  <c i="2" r="P151"/>
  <c r="R192"/>
  <c r="R211"/>
  <c r="P251"/>
  <c r="R258"/>
  <c i="3" r="R150"/>
  <c r="BK210"/>
  <c r="J210"/>
  <c r="J104"/>
  <c r="BK242"/>
  <c r="J242"/>
  <c r="J109"/>
  <c r="BK278"/>
  <c r="J278"/>
  <c r="J114"/>
  <c i="4" r="T140"/>
  <c r="T139"/>
  <c i="6" r="P131"/>
  <c r="P130"/>
  <c i="7" r="BK127"/>
  <c r="J127"/>
  <c r="J100"/>
  <c r="BK155"/>
  <c r="J155"/>
  <c r="J102"/>
  <c r="BK159"/>
  <c r="J159"/>
  <c r="J103"/>
  <c i="8" r="BK126"/>
  <c r="J126"/>
  <c r="J99"/>
  <c r="P126"/>
  <c r="T126"/>
  <c r="BK133"/>
  <c r="J133"/>
  <c r="J101"/>
  <c r="P133"/>
  <c r="T133"/>
  <c r="BK148"/>
  <c r="J148"/>
  <c r="J102"/>
  <c r="P148"/>
  <c r="T148"/>
  <c i="2" r="T137"/>
  <c r="T136"/>
  <c r="R180"/>
  <c r="R179"/>
  <c r="P229"/>
  <c r="R262"/>
  <c i="3" r="T177"/>
  <c r="R222"/>
  <c r="T237"/>
  <c r="P263"/>
  <c r="T273"/>
  <c r="R307"/>
  <c i="4" r="T151"/>
  <c r="T150"/>
  <c i="6" r="BK165"/>
  <c r="J165"/>
  <c r="J103"/>
  <c i="7" r="R127"/>
  <c r="R126"/>
  <c r="R125"/>
  <c r="P155"/>
  <c r="P154"/>
  <c i="2" r="E85"/>
  <c r="F132"/>
  <c r="BF141"/>
  <c r="BF146"/>
  <c r="BF190"/>
  <c r="BF193"/>
  <c r="BF202"/>
  <c r="BF207"/>
  <c r="BF256"/>
  <c i="3" r="BF160"/>
  <c r="BF173"/>
  <c r="BF195"/>
  <c r="BF220"/>
  <c r="BF226"/>
  <c r="BF243"/>
  <c r="BF247"/>
  <c r="BF249"/>
  <c r="BF252"/>
  <c i="2" r="BF150"/>
  <c r="BF152"/>
  <c r="BF169"/>
  <c r="BF184"/>
  <c r="BF188"/>
  <c r="BF214"/>
  <c r="BF215"/>
  <c r="BF217"/>
  <c r="BF226"/>
  <c r="BF227"/>
  <c r="BF230"/>
  <c r="BF240"/>
  <c r="BF244"/>
  <c r="BF252"/>
  <c i="3" r="BF146"/>
  <c r="BF188"/>
  <c r="BF189"/>
  <c r="BF268"/>
  <c i="4" r="E116"/>
  <c r="BF147"/>
  <c r="BF152"/>
  <c r="BF154"/>
  <c i="5" r="J91"/>
  <c r="BF147"/>
  <c i="6" r="BF143"/>
  <c r="BF153"/>
  <c r="BF158"/>
  <c r="BF161"/>
  <c i="7" r="BF129"/>
  <c r="BF132"/>
  <c r="BF138"/>
  <c r="BF142"/>
  <c r="BF143"/>
  <c r="BF145"/>
  <c r="BF147"/>
  <c r="BF148"/>
  <c r="BF151"/>
  <c r="BF156"/>
  <c i="8" r="E85"/>
  <c r="BF127"/>
  <c r="BF129"/>
  <c r="BF130"/>
  <c i="2" r="BF158"/>
  <c r="BF191"/>
  <c r="BF225"/>
  <c r="BF234"/>
  <c r="BK177"/>
  <c r="J177"/>
  <c r="J102"/>
  <c i="3" r="F92"/>
  <c r="BF144"/>
  <c r="BF219"/>
  <c r="BF275"/>
  <c r="BF277"/>
  <c i="4" r="F94"/>
  <c r="BF142"/>
  <c r="BF157"/>
  <c i="5" r="BF138"/>
  <c r="BF143"/>
  <c i="6" r="F94"/>
  <c r="BF129"/>
  <c r="BF132"/>
  <c i="2" r="BF174"/>
  <c r="BF176"/>
  <c r="BF194"/>
  <c r="BF199"/>
  <c r="BF204"/>
  <c r="BF210"/>
  <c r="BF220"/>
  <c r="BF224"/>
  <c r="BF228"/>
  <c r="BF246"/>
  <c r="BF261"/>
  <c i="3" r="BF227"/>
  <c r="BF229"/>
  <c r="BF238"/>
  <c r="BF241"/>
  <c r="BF251"/>
  <c r="BF256"/>
  <c r="BF257"/>
  <c r="BF267"/>
  <c r="BK311"/>
  <c r="J311"/>
  <c r="J116"/>
  <c i="4" r="BF146"/>
  <c i="5" r="BF144"/>
  <c r="BF153"/>
  <c i="6" r="BF140"/>
  <c i="3" r="BF279"/>
  <c r="BF312"/>
  <c i="7" r="BF140"/>
  <c r="BF144"/>
  <c i="2" r="BF142"/>
  <c r="BF147"/>
  <c r="BF149"/>
  <c r="BF156"/>
  <c r="BF159"/>
  <c r="BF171"/>
  <c r="BF178"/>
  <c r="BF189"/>
  <c r="BF196"/>
  <c r="BF201"/>
  <c r="BF203"/>
  <c r="BF208"/>
  <c r="BF213"/>
  <c r="BF242"/>
  <c r="BF248"/>
  <c r="BF259"/>
  <c r="BK175"/>
  <c r="J175"/>
  <c r="J101"/>
  <c i="3" r="E127"/>
  <c r="BF147"/>
  <c r="BF176"/>
  <c r="BF198"/>
  <c r="BF201"/>
  <c r="BF218"/>
  <c r="BF260"/>
  <c r="BF310"/>
  <c i="4" r="BF145"/>
  <c r="BF148"/>
  <c i="5" r="BF137"/>
  <c i="6" r="BF139"/>
  <c r="BF152"/>
  <c i="8" r="BF150"/>
  <c i="2" r="BF155"/>
  <c i="3" r="BF192"/>
  <c i="5" r="BF154"/>
  <c i="6" r="BF135"/>
  <c r="BF137"/>
  <c i="3" r="BF183"/>
  <c r="BF185"/>
  <c r="BF187"/>
  <c r="BF190"/>
  <c r="BF191"/>
  <c r="BF194"/>
  <c r="BF200"/>
  <c r="BF206"/>
  <c r="BF208"/>
  <c r="BF216"/>
  <c r="BF223"/>
  <c r="BF224"/>
  <c r="BF225"/>
  <c r="BF228"/>
  <c r="BF258"/>
  <c i="5" r="E115"/>
  <c r="BF130"/>
  <c i="6" r="J119"/>
  <c r="BF136"/>
  <c r="BF144"/>
  <c i="7" r="F122"/>
  <c r="BF133"/>
  <c i="3" r="BF233"/>
  <c r="BF253"/>
  <c i="4" r="BF144"/>
  <c i="5" r="BF136"/>
  <c i="6" r="E85"/>
  <c r="BF155"/>
  <c i="2" r="BF145"/>
  <c r="BF154"/>
  <c r="BF165"/>
  <c r="BF216"/>
  <c r="BF219"/>
  <c r="BF222"/>
  <c r="BF235"/>
  <c r="BF237"/>
  <c r="BF239"/>
  <c r="BF253"/>
  <c i="3" r="BF140"/>
  <c r="BF148"/>
  <c r="BF161"/>
  <c r="BF170"/>
  <c r="BF272"/>
  <c r="BF295"/>
  <c r="BF308"/>
  <c i="4" r="BF134"/>
  <c r="BF138"/>
  <c r="BF141"/>
  <c r="BF153"/>
  <c r="BF155"/>
  <c r="BK156"/>
  <c r="J156"/>
  <c r="J105"/>
  <c i="5" r="BF140"/>
  <c r="BF146"/>
  <c i="6" r="BF133"/>
  <c r="BF134"/>
  <c i="7" r="BF139"/>
  <c i="2" r="BF218"/>
  <c r="BF223"/>
  <c r="BF241"/>
  <c i="3" r="J131"/>
  <c r="BF164"/>
  <c r="BF221"/>
  <c r="BF231"/>
  <c r="BF248"/>
  <c r="BF255"/>
  <c i="5" r="BF131"/>
  <c r="BF134"/>
  <c i="6" r="BF142"/>
  <c r="BF146"/>
  <c r="BF148"/>
  <c r="BF150"/>
  <c i="7" r="BF135"/>
  <c i="3" r="BF262"/>
  <c r="BF274"/>
  <c i="5" r="BF141"/>
  <c r="BF150"/>
  <c i="6" r="BF157"/>
  <c r="BF160"/>
  <c i="7" r="BF136"/>
  <c r="BF137"/>
  <c r="BF146"/>
  <c r="BF150"/>
  <c i="2" r="J129"/>
  <c r="BF138"/>
  <c r="BF182"/>
  <c r="BF183"/>
  <c r="BF185"/>
  <c r="BF221"/>
  <c r="BF260"/>
  <c r="BF263"/>
  <c i="3" r="BF143"/>
  <c r="BF145"/>
  <c r="BF232"/>
  <c r="BF245"/>
  <c r="BF287"/>
  <c r="BF301"/>
  <c r="BK271"/>
  <c r="J271"/>
  <c r="J112"/>
  <c i="4" r="BF149"/>
  <c i="5" r="F124"/>
  <c r="BF145"/>
  <c i="6" r="BF159"/>
  <c i="2" r="BF160"/>
  <c r="BF164"/>
  <c r="BF167"/>
  <c r="BF168"/>
  <c r="BF172"/>
  <c r="BF181"/>
  <c r="BF187"/>
  <c r="BF264"/>
  <c i="3" r="BF167"/>
  <c r="BF181"/>
  <c r="BF184"/>
  <c r="BF203"/>
  <c r="BF240"/>
  <c r="BF264"/>
  <c r="BF265"/>
  <c r="BF270"/>
  <c r="BK207"/>
  <c r="J207"/>
  <c r="J102"/>
  <c i="4" r="J122"/>
  <c r="BF132"/>
  <c i="6" r="BF138"/>
  <c r="BF151"/>
  <c r="BF154"/>
  <c r="BF163"/>
  <c r="BF164"/>
  <c i="7" r="E85"/>
  <c r="BF131"/>
  <c r="BF134"/>
  <c r="BF152"/>
  <c r="BF153"/>
  <c i="8" r="F122"/>
  <c r="BF131"/>
  <c r="BF137"/>
  <c r="BF139"/>
  <c r="BF140"/>
  <c r="BF149"/>
  <c i="2" r="BF148"/>
  <c r="BF162"/>
  <c r="BF195"/>
  <c r="BF197"/>
  <c r="BF198"/>
  <c r="BF200"/>
  <c r="BF206"/>
  <c r="BF209"/>
  <c r="BF212"/>
  <c r="BF232"/>
  <c r="BF249"/>
  <c r="BF250"/>
  <c r="BF255"/>
  <c r="BF257"/>
  <c i="3" r="BF154"/>
  <c r="BF196"/>
  <c r="BF204"/>
  <c r="BF211"/>
  <c r="BF214"/>
  <c r="BF230"/>
  <c r="BF236"/>
  <c r="BF254"/>
  <c i="4" r="BF133"/>
  <c r="BF135"/>
  <c r="BF136"/>
  <c i="5" r="BF135"/>
  <c r="BF155"/>
  <c i="6" r="BF147"/>
  <c r="BF149"/>
  <c r="BF156"/>
  <c r="BF162"/>
  <c i="7" r="BF128"/>
  <c r="BF130"/>
  <c r="BF149"/>
  <c r="BF157"/>
  <c i="8" r="J91"/>
  <c r="BF128"/>
  <c r="BF135"/>
  <c r="BF136"/>
  <c r="BF138"/>
  <c r="BF141"/>
  <c r="BF142"/>
  <c r="BF143"/>
  <c r="BF144"/>
  <c r="BF145"/>
  <c r="BF146"/>
  <c r="BF147"/>
  <c i="1" r="AZ102"/>
  <c r="BB102"/>
  <c i="2" r="BF143"/>
  <c r="BF153"/>
  <c r="BF236"/>
  <c r="BF238"/>
  <c i="3" r="BF149"/>
  <c r="BF151"/>
  <c r="BF157"/>
  <c r="BF178"/>
  <c r="BF186"/>
  <c r="BF235"/>
  <c r="BF246"/>
  <c r="BF250"/>
  <c i="4" r="BF131"/>
  <c r="BF137"/>
  <c r="BF143"/>
  <c i="5" r="BF132"/>
  <c r="BF133"/>
  <c r="BF139"/>
  <c r="BF142"/>
  <c r="BK149"/>
  <c r="BK148"/>
  <c r="J148"/>
  <c r="J101"/>
  <c i="6" r="BF128"/>
  <c r="BF141"/>
  <c r="BF145"/>
  <c i="7" r="J91"/>
  <c r="BF141"/>
  <c r="BF158"/>
  <c i="8" r="BF134"/>
  <c i="6" r="F38"/>
  <c i="1" r="BC100"/>
  <c i="4" r="F38"/>
  <c i="1" r="BC98"/>
  <c i="2" r="F35"/>
  <c i="1" r="BB95"/>
  <c i="6" r="J35"/>
  <c i="1" r="AV100"/>
  <c i="5" r="F38"/>
  <c i="1" r="BC99"/>
  <c i="3" r="F35"/>
  <c i="1" r="BB96"/>
  <c i="3" r="F37"/>
  <c i="1" r="BD96"/>
  <c i="7" r="F38"/>
  <c i="1" r="BC101"/>
  <c i="6" r="F35"/>
  <c i="1" r="AZ100"/>
  <c i="5" r="J35"/>
  <c i="1" r="AV99"/>
  <c i="7" r="F39"/>
  <c i="1" r="BD101"/>
  <c i="6" r="F37"/>
  <c i="1" r="BB100"/>
  <c i="4" r="F39"/>
  <c i="1" r="BD98"/>
  <c i="8" r="J35"/>
  <c i="1" r="AV102"/>
  <c i="4" r="J35"/>
  <c i="1" r="AV98"/>
  <c i="7" r="F35"/>
  <c i="1" r="AZ101"/>
  <c i="4" r="F37"/>
  <c i="1" r="BB98"/>
  <c i="3" r="F33"/>
  <c i="1" r="AZ96"/>
  <c i="3" r="F36"/>
  <c i="1" r="BC96"/>
  <c i="7" r="J35"/>
  <c i="1" r="AV101"/>
  <c i="7" r="F37"/>
  <c i="1" r="BB101"/>
  <c i="6" r="F39"/>
  <c i="1" r="BD100"/>
  <c i="8" r="F38"/>
  <c i="1" r="BC102"/>
  <c i="2" r="F33"/>
  <c i="1" r="AZ95"/>
  <c i="5" r="F37"/>
  <c i="1" r="BB99"/>
  <c i="2" r="F36"/>
  <c i="1" r="BC95"/>
  <c i="8" r="F39"/>
  <c i="1" r="BD102"/>
  <c i="4" r="F35"/>
  <c i="1" r="AZ98"/>
  <c r="AS94"/>
  <c i="5" r="F35"/>
  <c i="1" r="AZ99"/>
  <c i="2" r="F37"/>
  <c i="1" r="BD95"/>
  <c i="3" r="J33"/>
  <c i="1" r="AV96"/>
  <c i="2" r="J33"/>
  <c i="1" r="AV95"/>
  <c i="5" r="F39"/>
  <c i="1" r="BD99"/>
  <c i="2" l="1" r="T179"/>
  <c i="6" r="R125"/>
  <c i="4" r="BK150"/>
  <c r="J150"/>
  <c r="J103"/>
  <c i="3" r="P209"/>
  <c i="8" r="T125"/>
  <c i="2" r="T135"/>
  <c i="8" r="T132"/>
  <c i="7" r="P125"/>
  <c i="1" r="AU101"/>
  <c i="3" r="T138"/>
  <c i="2" r="P179"/>
  <c i="5" r="P127"/>
  <c i="1" r="AU99"/>
  <c i="8" r="P132"/>
  <c r="P125"/>
  <c i="1" r="AU102"/>
  <c i="3" r="R138"/>
  <c r="P137"/>
  <c i="1" r="AU96"/>
  <c i="2" r="P136"/>
  <c r="P135"/>
  <c i="1" r="AU95"/>
  <c i="6" r="P125"/>
  <c i="1" r="AU100"/>
  <c i="3" r="T209"/>
  <c i="2" r="R136"/>
  <c r="R135"/>
  <c i="8" r="R125"/>
  <c i="4" r="T128"/>
  <c i="3" r="R209"/>
  <c i="4" r="J151"/>
  <c r="J104"/>
  <c i="2" r="BK136"/>
  <c r="J136"/>
  <c r="J97"/>
  <c i="5" r="J149"/>
  <c r="J102"/>
  <c r="J152"/>
  <c r="J104"/>
  <c i="6" r="BK130"/>
  <c r="J130"/>
  <c r="J101"/>
  <c i="7" r="BK126"/>
  <c r="J126"/>
  <c r="J99"/>
  <c r="BK154"/>
  <c r="J154"/>
  <c r="J101"/>
  <c i="2" r="BK179"/>
  <c r="J179"/>
  <c r="J103"/>
  <c i="5" r="J129"/>
  <c r="J100"/>
  <c i="3" r="BK138"/>
  <c r="J138"/>
  <c r="J97"/>
  <c i="5" r="BK127"/>
  <c r="J127"/>
  <c i="4" r="BK139"/>
  <c r="J139"/>
  <c r="J101"/>
  <c r="J130"/>
  <c r="J100"/>
  <c i="3" r="BK209"/>
  <c r="J209"/>
  <c r="J103"/>
  <c i="8" r="BK132"/>
  <c r="J132"/>
  <c r="J100"/>
  <c i="6" r="BK126"/>
  <c r="BK125"/>
  <c r="J125"/>
  <c r="J32"/>
  <c i="1" r="AG100"/>
  <c r="BD97"/>
  <c i="3" r="J34"/>
  <c i="1" r="AW96"/>
  <c r="AT96"/>
  <c i="5" r="J32"/>
  <c i="1" r="AG99"/>
  <c i="4" r="F36"/>
  <c i="1" r="BA98"/>
  <c i="4" r="J36"/>
  <c i="1" r="AW98"/>
  <c r="AT98"/>
  <c i="2" r="F34"/>
  <c i="1" r="BA95"/>
  <c i="2" r="J34"/>
  <c i="1" r="AW95"/>
  <c r="AT95"/>
  <c r="BB97"/>
  <c r="AX97"/>
  <c i="5" r="F36"/>
  <c i="1" r="BA99"/>
  <c i="3" r="F34"/>
  <c i="1" r="BA96"/>
  <c i="6" r="F36"/>
  <c i="1" r="BA100"/>
  <c r="AZ97"/>
  <c r="AV97"/>
  <c i="7" r="J36"/>
  <c i="1" r="AW101"/>
  <c r="AT101"/>
  <c i="8" r="F36"/>
  <c i="1" r="BA102"/>
  <c i="5" r="J36"/>
  <c i="1" r="AW99"/>
  <c r="AT99"/>
  <c r="BC97"/>
  <c r="AY97"/>
  <c i="6" r="J36"/>
  <c i="1" r="AW100"/>
  <c r="AT100"/>
  <c i="8" r="J36"/>
  <c i="1" r="AW102"/>
  <c r="AT102"/>
  <c i="7" r="F36"/>
  <c i="1" r="BA101"/>
  <c i="3" l="1" r="R137"/>
  <c r="T137"/>
  <c i="6" r="J41"/>
  <c i="5" r="J41"/>
  <c i="4" r="BK128"/>
  <c r="J128"/>
  <c i="8" r="BK125"/>
  <c r="J125"/>
  <c i="5" r="J98"/>
  <c i="6" r="J98"/>
  <c r="J126"/>
  <c r="J99"/>
  <c i="2" r="BK135"/>
  <c r="J135"/>
  <c r="J96"/>
  <c i="7" r="BK125"/>
  <c r="J125"/>
  <c i="3" r="BK137"/>
  <c r="J137"/>
  <c r="J96"/>
  <c i="1" r="BB94"/>
  <c r="AX94"/>
  <c r="AZ94"/>
  <c r="W29"/>
  <c r="BC94"/>
  <c r="W32"/>
  <c r="BD94"/>
  <c r="W33"/>
  <c r="AN100"/>
  <c r="AN99"/>
  <c r="AU97"/>
  <c r="BA97"/>
  <c r="AW97"/>
  <c r="AT97"/>
  <c i="8" r="J32"/>
  <c i="1" r="AG102"/>
  <c r="AN102"/>
  <c i="4" r="J32"/>
  <c i="1" r="AG98"/>
  <c r="AN98"/>
  <c i="7" r="J32"/>
  <c i="1" r="AG101"/>
  <c r="AN101"/>
  <c i="7" l="1" r="J41"/>
  <c r="J98"/>
  <c i="4" r="J98"/>
  <c r="J41"/>
  <c i="8" r="J98"/>
  <c r="J41"/>
  <c i="1" r="BA94"/>
  <c r="AW94"/>
  <c r="AK30"/>
  <c r="AU94"/>
  <c r="AY94"/>
  <c r="W31"/>
  <c r="AV94"/>
  <c r="AK29"/>
  <c i="2" r="J30"/>
  <c i="1" r="AG95"/>
  <c i="3" r="J30"/>
  <c i="1" r="AG96"/>
  <c r="AN96"/>
  <c r="AG97"/>
  <c r="AN97"/>
  <c i="3" l="1" r="J39"/>
  <c i="2" r="J39"/>
  <c i="1" r="AN95"/>
  <c r="AG94"/>
  <c r="AT94"/>
  <c r="W30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<sst xmlns="http://schemas.openxmlformats.org/spreadsheetml/2006/main">
  <si>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</si>
  <si>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</si>
  <si>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</si>
  <si>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</si>
  <si>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</si>
  <si>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{b0d366c3-c32f-4cae-a7a5-fee9e7463229}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</si>
  <si>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</si>
  <si>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</si>
  <si>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</si>
  <si>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</si>
  <si>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</si>
  <si>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</si>
  <si>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m212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</si>
  <si>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</si>
  <si>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</si>
  <si>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Interreg - Youmobil - Renovácia železničnej stanice Brezno - mesto</t>
  </si>
  <si>
    <t>JKSO:</t>
  </si>
  <si>
    <t>KS:</t>
  </si>
  <si>
    <t>Miesto:</t>
  </si>
  <si>
    <t>Žst Brezno - mesto</t>
  </si>
  <si>
    <t>Dátum:</t>
  </si>
  <si>
    <t>4. 3. 2021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</si>
  <si>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</si>
  <si>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</si>
  <si>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</si>
  <si>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</si>
  <si>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</si>
  <si>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</si>
  <si>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</si>
  <si>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Konstrukt steel s.r.o., Brezno</t>
  </si>
  <si>
    <t>True</t>
  </si>
  <si>
    <t>0,01</t>
  </si>
  <si>
    <t>Spracovateľ:</t>
  </si>
  <si>
    <t>Matej Štugner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</si>
  <si>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</si>
  <si>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</si>
  <si>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</si>
  <si>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</si>
  <si>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</si>
  <si>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</si>
  <si>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</si>
  <si>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</si>
  <si>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</si>
  <si>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</si>
  <si>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</si>
  <si>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</si>
  <si>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</si>
  <si>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</si>
  <si>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</si>
  <si>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</si>
  <si>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</si>
  <si>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</si>
  <si>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</si>
  <si>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</si>
  <si>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</si>
  <si>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</si>
  <si>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</si>
  <si>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</si>
  <si>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</si>
  <si>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</si>
  <si>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</si>
  <si>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</si>
  <si>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</si>
  <si>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</si>
  <si>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</si>
  <si>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</si>
  <si>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</si>
  <si>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</si>
  <si>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</si>
  <si>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</si>
  <si>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</si>
  <si>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</si>
  <si>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</si>
  <si>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</si>
  <si>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</si>
  <si>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</si>
  <si>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</si>
  <si>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</si>
  <si>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</si>
  <si>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</si>
  <si>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a</t>
  </si>
  <si>
    <t>Udržiavacie práce zo strany ŽSR</t>
  </si>
  <si>
    <t>STA</t>
  </si>
  <si>
    <t>1</t>
  </si>
  <si>
    <t>{1763ff7b-5044-4456-b3a7-89bcdf9c5755}</t>
  </si>
  <si>
    <t>b</t>
  </si>
  <si>
    <t>Investícia zo strany mesta</t>
  </si>
  <si>
    <t>{b1b67fc5-2680-4571-a0e2-2544deb28895}</t>
  </si>
  <si>
    <t>c</t>
  </si>
  <si>
    <t>Elektroinštalácia</t>
  </si>
  <si>
    <t>{3a62e700-434f-4c66-bb7b-219d7d57d23a}</t>
  </si>
  <si>
    <t>Rozvádzač merania RE</t>
  </si>
  <si>
    <t>Časť</t>
  </si>
  <si>
    <t>2</t>
  </si>
  <si>
    <t>{dc306aa5-2240-458e-b41e-6ff0dbf937f6}</t>
  </si>
  <si>
    <t>Rozvádzač RB</t>
  </si>
  <si>
    <t>{b9e871ca-889e-424c-b139-7e72cc57e13a}</t>
  </si>
  <si>
    <t>3</t>
  </si>
  <si>
    <t>Svetelná inštalácia</t>
  </si>
  <si>
    <t>{29afe6ba-f21e-456c-aa21-062277bc96e2}</t>
  </si>
  <si>
    <t>4</t>
  </si>
  <si>
    <t>Zásuvková inštalácia</t>
  </si>
  <si>
    <t>{049ce8c0-bca3-40ea-b047-5045fbcd92e6}</t>
  </si>
  <si>
    <t>5</t>
  </si>
  <si>
    <t>Uzemnenie objektu</t>
  </si>
  <si>
    <t>{42ad3379-29b6-4faa-a8c8-d2e2a619ccc8}</t>
  </si>
  <si>
    <t>KRYCÍ LIST ROZPOČTU</t>
  </si>
  <si>
    <t>Objekt:</t>
  </si>
  <si>
    <t>a - Udržiavacie práce zo strany ŽSR</t>
  </si>
  <si>
    <t>ŽSR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</si>
  <si>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</si>
  <si>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</si>
  <si>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</si>
  <si>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</si>
  <si>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</si>
  <si>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</si>
  <si>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   </t>
  </si>
  <si>
    <t xml:space="preserve">    6 - Úpravy povrchov, podlahy, osadenie   </t>
  </si>
  <si>
    <t xml:space="preserve">    9 - Ostatné konštrukcie a práce-búranie   </t>
  </si>
  <si>
    <t xml:space="preserve">    99 - Presun hmôt HSV   </t>
  </si>
  <si>
    <t xml:space="preserve">    OST - Ostatné</t>
  </si>
  <si>
    <t>PSV - Práce a dodávky PSV</t>
  </si>
  <si>
    <t xml:space="preserve">    711 - Izolácie proti vode a vlhkosti   </t>
  </si>
  <si>
    <t xml:space="preserve">    713 - Izolácie tepelné   </t>
  </si>
  <si>
    <t xml:space="preserve">    721 - Zdravotechnika -  vnútorná kanalizácia   </t>
  </si>
  <si>
    <t xml:space="preserve">    722 - Zdravotechnika - vnútorný vodovod   </t>
  </si>
  <si>
    <t xml:space="preserve">    725 - Zdravotechnika - zariaď. predmety   </t>
  </si>
  <si>
    <t xml:space="preserve">    762 - Konštrukcie tesárske   </t>
  </si>
  <si>
    <t xml:space="preserve">    764 - Konštrukcie klampiarske</t>
  </si>
  <si>
    <t xml:space="preserve">    767 - Konštrukcie doplnkové kovové   </t>
  </si>
  <si>
    <t xml:space="preserve">    771 - Podlahy z dlaždíc   </t>
  </si>
  <si>
    <t xml:space="preserve">    781 - Obklady   </t>
  </si>
  <si>
    <t xml:space="preserve">    784 - Maľby   </t>
  </si>
  <si>
    <t xml:space="preserve"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</si>
  <si>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</si>
  <si>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</si>
  <si>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</si>
  <si>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</si>
  <si>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</si>
  <si>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</si>
  <si>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</si>
  <si>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</si>
  <si>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</si>
  <si>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</si>
  <si>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</si>
  <si>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</si>
  <si>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</si>
  <si>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</si>
  <si>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</si>
  <si>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 xml:space="preserve">Zvislé a kompletné konštrukcie   </t>
  </si>
  <si>
    <t>K</t>
  </si>
  <si>
    <t>341311315</t>
  </si>
  <si>
    <t xml:space="preserve">Betón  stien, priečok  prostý tr. C 20/25</t>
  </si>
  <si>
    <t>m3</t>
  </si>
  <si>
    <t>477397648</t>
  </si>
  <si>
    <t>VV</t>
  </si>
  <si>
    <t>"dobetónovanie otvoru do suterénu</t>
  </si>
  <si>
    <t>0,5</t>
  </si>
  <si>
    <t>341351105</t>
  </si>
  <si>
    <t xml:space="preserve">Debnenie stien a priečok  obojstranné zhotovenie-dielce</t>
  </si>
  <si>
    <t>m2</t>
  </si>
  <si>
    <t>-1353171146</t>
  </si>
  <si>
    <t>341351106</t>
  </si>
  <si>
    <t xml:space="preserve">Debnenie stien a priečok  obojstranné odstránenie-dielce</t>
  </si>
  <si>
    <t>-109920411</t>
  </si>
  <si>
    <t>342272100</t>
  </si>
  <si>
    <t>Omburovka z tvárnic YTONG hr. 50 mm P4-500 hladkých, na MVC a maltu YTONG (50x249x599) obmurovanie sprchovacej vaničky</t>
  </si>
  <si>
    <t>-1702081958</t>
  </si>
  <si>
    <t>6</t>
  </si>
  <si>
    <t xml:space="preserve">Úpravy povrchov, podlahy, osadenie   </t>
  </si>
  <si>
    <t>612421421</t>
  </si>
  <si>
    <t>Oprava vnútorných vápenných omietok stien, v množstve opravenej plochy nad 30 do 50 % hladkých</t>
  </si>
  <si>
    <t>-682451612</t>
  </si>
  <si>
    <t>632001011</t>
  </si>
  <si>
    <t>Zhotovenie separačnej fólie v podlahových vrstvách z PE</t>
  </si>
  <si>
    <t>1721665721</t>
  </si>
  <si>
    <t>7</t>
  </si>
  <si>
    <t>M</t>
  </si>
  <si>
    <t>283290003600</t>
  </si>
  <si>
    <t>Separačná fólia FE, šxl 1,3x100 m, na oddelenie poterov, PE,</t>
  </si>
  <si>
    <t>8</t>
  </si>
  <si>
    <t>-35438409</t>
  </si>
  <si>
    <t>632001021</t>
  </si>
  <si>
    <t>Zhotovenie okrajovej dilatačnej pásky z PE</t>
  </si>
  <si>
    <t>m</t>
  </si>
  <si>
    <t>1371718156</t>
  </si>
  <si>
    <t>9</t>
  </si>
  <si>
    <t>283320004800</t>
  </si>
  <si>
    <t>Okrajová dilatačná páska PE RSS100/5 mm bez fólie na oddilatovanie poterov od stenových konštrukcií,</t>
  </si>
  <si>
    <t>517967607</t>
  </si>
  <si>
    <t>10</t>
  </si>
  <si>
    <t>632452219</t>
  </si>
  <si>
    <t>Cementový poter, pevnosti v tlaku 20 MPa, hr. 50 mm</t>
  </si>
  <si>
    <t>267896868</t>
  </si>
  <si>
    <t xml:space="preserve">Ostatné konštrukcie a práce-búranie   </t>
  </si>
  <si>
    <t>11</t>
  </si>
  <si>
    <t>941941031</t>
  </si>
  <si>
    <t>Montáž lešenia ľahkého pracovného radového s podlahami šírky od 0,80 do 1,00 m, výšky do 10 m</t>
  </si>
  <si>
    <t>-1305518495</t>
  </si>
  <si>
    <t>12</t>
  </si>
  <si>
    <t>941941831</t>
  </si>
  <si>
    <t>Demontáž lešenia ľahkého pracovného radového s podlahami šírky nad 0,80 do 1,00 m, výšky do 10 m</t>
  </si>
  <si>
    <t>1739350010</t>
  </si>
  <si>
    <t>13</t>
  </si>
  <si>
    <t>941955001</t>
  </si>
  <si>
    <t>Lešenie ľahké pracovné pomocné, s výškou lešeňovej podlahy do 1,20 m</t>
  </si>
  <si>
    <t>-38141067</t>
  </si>
  <si>
    <t>14</t>
  </si>
  <si>
    <t>962031132</t>
  </si>
  <si>
    <t xml:space="preserve">Búranie priečok z tehál pálených, plných alebo dutých hr. do 150 mm,  -0,19600t  obmurovka vaničky</t>
  </si>
  <si>
    <t>2059876702</t>
  </si>
  <si>
    <t>15</t>
  </si>
  <si>
    <t>962032231</t>
  </si>
  <si>
    <t xml:space="preserve">Búranie muriva alebo vybúranie otvorov plochy nad 4 m2 nadzákladového z tehál pálených, vápenopieskových, cementových na maltu,  -1,90500t</t>
  </si>
  <si>
    <t>203463220</t>
  </si>
  <si>
    <t>60,0*0,5</t>
  </si>
  <si>
    <t>16</t>
  </si>
  <si>
    <t>965041331</t>
  </si>
  <si>
    <t>Búranie podkladov pod dlažby, liatych dlažieb a mazanín,škvarobetón hr.do 100 mm, plochy do 4 m2 -1,60000t</t>
  </si>
  <si>
    <t>1039611945</t>
  </si>
  <si>
    <t>17</t>
  </si>
  <si>
    <t>965081712</t>
  </si>
  <si>
    <t xml:space="preserve">Búranie dlažieb, bez podklad. lôžka z xylolit., alebo keramických dlaždíc hr. do 10 mm,  -0,02000t</t>
  </si>
  <si>
    <t>-1933349863</t>
  </si>
  <si>
    <t>18</t>
  </si>
  <si>
    <t>968061115</t>
  </si>
  <si>
    <t>Demontáž okien drevených, 1 bm obvodu - 0,008t</t>
  </si>
  <si>
    <t>-1428852906</t>
  </si>
  <si>
    <t>(1,1+1,2)*2</t>
  </si>
  <si>
    <t>19</t>
  </si>
  <si>
    <t>968061116</t>
  </si>
  <si>
    <t>Demontáž dverí drevených vchodových, 1 bm obvodu - 0,012t</t>
  </si>
  <si>
    <t>-1213511516</t>
  </si>
  <si>
    <t>(1,5+2,05)*2</t>
  </si>
  <si>
    <t>973031325</t>
  </si>
  <si>
    <t xml:space="preserve">Vysekanie kapsy z tehál plochy do 0, 10 m2, hl.do 300 mm,  -0,03100t</t>
  </si>
  <si>
    <t>ks</t>
  </si>
  <si>
    <t>205602566</t>
  </si>
  <si>
    <t>21</t>
  </si>
  <si>
    <t>978012191</t>
  </si>
  <si>
    <t xml:space="preserve">Otlčenie omietok stropov rákosovaných vápenných alebo vápennocementových v rozsahu do 100 %,  -0,05000t</t>
  </si>
  <si>
    <t>1608080065</t>
  </si>
  <si>
    <t>7,3*4,8</t>
  </si>
  <si>
    <t>22</t>
  </si>
  <si>
    <t>978059531</t>
  </si>
  <si>
    <t xml:space="preserve">Odsekanie a odobratie stien z obkladačiek vnútorných nad 2 m2,  -0,06800t</t>
  </si>
  <si>
    <t>845227530</t>
  </si>
  <si>
    <t>23</t>
  </si>
  <si>
    <t>979081111</t>
  </si>
  <si>
    <t>Odvoz sutiny a vybúraných hmôt na skládku do 1 km</t>
  </si>
  <si>
    <t>t</t>
  </si>
  <si>
    <t>-1027185405</t>
  </si>
  <si>
    <t>24</t>
  </si>
  <si>
    <t>979081121</t>
  </si>
  <si>
    <t>Odvoz sutiny a vybúraných hmôt na skládku za každý ďalší 1 km</t>
  </si>
  <si>
    <t>1146911390</t>
  </si>
  <si>
    <t>94,8683333333333*3 'Prepočítané koeficientom množstva</t>
  </si>
  <si>
    <t>25</t>
  </si>
  <si>
    <t>979082111</t>
  </si>
  <si>
    <t>Vnútrostavenisková doprava sutiny a vybúraných hmôt do 10 m</t>
  </si>
  <si>
    <t>-1063971448</t>
  </si>
  <si>
    <t>26</t>
  </si>
  <si>
    <t>979082121</t>
  </si>
  <si>
    <t>Vnútrostavenisková doprava sutiny a vybúraných hmôt za každých ďalších 5 m</t>
  </si>
  <si>
    <t>-2079815906</t>
  </si>
  <si>
    <t>65,55*8 'Prepočítané koeficientom množstva</t>
  </si>
  <si>
    <t>27</t>
  </si>
  <si>
    <t>979089012</t>
  </si>
  <si>
    <t>Poplatok za skladovanie - betón, tehly, dlaždice (17 01) ostatné</t>
  </si>
  <si>
    <t>-25097852</t>
  </si>
  <si>
    <t>99</t>
  </si>
  <si>
    <t xml:space="preserve">Presun hmôt HSV   </t>
  </si>
  <si>
    <t>28</t>
  </si>
  <si>
    <t>999281111</t>
  </si>
  <si>
    <t>Presun hmôt pre opravy a údržbu objektov vrátane vonkajších plášťov výšky do 25 m</t>
  </si>
  <si>
    <t>-1613695345</t>
  </si>
  <si>
    <t>OST</t>
  </si>
  <si>
    <t>Ostatné</t>
  </si>
  <si>
    <t>29</t>
  </si>
  <si>
    <t>001</t>
  </si>
  <si>
    <t>Vyčistenie okapov a zvodov vrátane opravy strechy v nevyhnutnom rozsahu</t>
  </si>
  <si>
    <t>sub</t>
  </si>
  <si>
    <t>1977117652</t>
  </si>
  <si>
    <t>PSV</t>
  </si>
  <si>
    <t>Práce a dodávky PSV</t>
  </si>
  <si>
    <t>711</t>
  </si>
  <si>
    <t xml:space="preserve">Izolácie proti vode a vlhkosti   </t>
  </si>
  <si>
    <t>30</t>
  </si>
  <si>
    <t>711210120</t>
  </si>
  <si>
    <t>Zhotovenie dvojnásobného izol. náteru pod keramické obklady v interiéri na ploche vodorovnej</t>
  </si>
  <si>
    <t>-1238771235</t>
  </si>
  <si>
    <t>31</t>
  </si>
  <si>
    <t>245660000500</t>
  </si>
  <si>
    <t>Náter hydroizolačný Sikalastic-200W, hotový, 25 kg, SIKA</t>
  </si>
  <si>
    <t>kg</t>
  </si>
  <si>
    <t>32</t>
  </si>
  <si>
    <t>-942592765</t>
  </si>
  <si>
    <t>711210125</t>
  </si>
  <si>
    <t>Zhotovenie dvojnásobného izol. náteru pod keramické obklady v interiéri na ploche zvislej</t>
  </si>
  <si>
    <t>-1423612838</t>
  </si>
  <si>
    <t>33</t>
  </si>
  <si>
    <t>1651270261</t>
  </si>
  <si>
    <t>34</t>
  </si>
  <si>
    <t>998711101</t>
  </si>
  <si>
    <t>Presun hmôt pre izoláciu proti vode v objektoch výšky do 6 m</t>
  </si>
  <si>
    <t>-387452288</t>
  </si>
  <si>
    <t>713</t>
  </si>
  <si>
    <t xml:space="preserve">Izolácie tepelné   </t>
  </si>
  <si>
    <t>35</t>
  </si>
  <si>
    <t>713112111</t>
  </si>
  <si>
    <t>Montáž tepelnej izolácie stropov polystyrénom, vrchom kladenou voľne</t>
  </si>
  <si>
    <t>2117927483</t>
  </si>
  <si>
    <t>36</t>
  </si>
  <si>
    <t>283750002600</t>
  </si>
  <si>
    <t>Doska XPS STYRODUR 3000 CS hr. 200 mm, zakladanie stavieb, podlahy, obrátené ploché strechy, ISOVER</t>
  </si>
  <si>
    <t>1342690179</t>
  </si>
  <si>
    <t>37</t>
  </si>
  <si>
    <t>713482111</t>
  </si>
  <si>
    <t>Montáž trubíc z PE, hr.do 10 mm,vnút.priemer do 38 mm</t>
  </si>
  <si>
    <t>2057681882</t>
  </si>
  <si>
    <t>38</t>
  </si>
  <si>
    <t>283310001400</t>
  </si>
  <si>
    <t>Izolačná PE trubica TUBOLIT DG 25x9 mm (d potrubia x hr. izolácie), nadrezaná, AZ FLEX</t>
  </si>
  <si>
    <t>-1712804654</t>
  </si>
  <si>
    <t>39</t>
  </si>
  <si>
    <t>998713101</t>
  </si>
  <si>
    <t>Presun hmôt pre izolácie tepelné v objektoch výšky do 6 m</t>
  </si>
  <si>
    <t>-1508891578</t>
  </si>
  <si>
    <t>721</t>
  </si>
  <si>
    <t xml:space="preserve">Zdravotechnika -  vnútorná kanalizácia   </t>
  </si>
  <si>
    <t>40</t>
  </si>
  <si>
    <t>721171106</t>
  </si>
  <si>
    <t>Potrubie z PVC - U odpadové ležaté hrdlové D 50 x1, 8</t>
  </si>
  <si>
    <t>153594971</t>
  </si>
  <si>
    <t>41</t>
  </si>
  <si>
    <t>721171109</t>
  </si>
  <si>
    <t>Potrubie z PVC - U odpadové ležaté hrdlové D 110x2, 2</t>
  </si>
  <si>
    <t>-2131415135</t>
  </si>
  <si>
    <t>42</t>
  </si>
  <si>
    <t>721171803</t>
  </si>
  <si>
    <t xml:space="preserve">Demontáž potrubia z novodurových rúr odpadového alebo pripojovacieho do D75,  -0,00210 t</t>
  </si>
  <si>
    <t>-41090695</t>
  </si>
  <si>
    <t>43</t>
  </si>
  <si>
    <t>721171808</t>
  </si>
  <si>
    <t xml:space="preserve">Demontáž potrubia z novodurových rúr odpadového alebo pripojovacieho nad 75 do D114,  -0,00198 t</t>
  </si>
  <si>
    <t>8933134</t>
  </si>
  <si>
    <t>44</t>
  </si>
  <si>
    <t>721194104</t>
  </si>
  <si>
    <t>Zriadenie prípojky na potrubí vyvedenie a upevnenie odpadových výpustiek D 40x1, 8</t>
  </si>
  <si>
    <t>1440196285</t>
  </si>
  <si>
    <t>45</t>
  </si>
  <si>
    <t>721194105</t>
  </si>
  <si>
    <t>Zriadenie prípojky na potrubí vyvedenie a upevnenie odpadových výpustiek D 50x1, 8</t>
  </si>
  <si>
    <t>-372719465</t>
  </si>
  <si>
    <t>46</t>
  </si>
  <si>
    <t>721194107</t>
  </si>
  <si>
    <t>Zriadenie prípojky na potrubí vyvedenie a upevnenie odpadových výpustiek D 75x1, 9</t>
  </si>
  <si>
    <t>1810033540</t>
  </si>
  <si>
    <t>47</t>
  </si>
  <si>
    <t>721194109</t>
  </si>
  <si>
    <t>Zriadenie prípojky na potrubí vyvedenie a upevnenie odpadových výpustiek D 110x2, 3</t>
  </si>
  <si>
    <t>47637627</t>
  </si>
  <si>
    <t>48</t>
  </si>
  <si>
    <t>721213009</t>
  </si>
  <si>
    <t>Montáž podlahového vpustu s vodorovným odtokom a veľkým prietokom (0,8 l/s) DN 75</t>
  </si>
  <si>
    <t>-283160075</t>
  </si>
  <si>
    <t>49</t>
  </si>
  <si>
    <t>286630029300</t>
  </si>
  <si>
    <t>Podlahový vpust HL5100Pr, (0,8 l/s), horizontálny odtok DN 50/75, zápachová uzávierka Primus, Klick-Klack, rám 145x145 mm, mriežka 138x138 mm, PP/PE/nerez, PP/PE/nerez</t>
  </si>
  <si>
    <t>-316833830</t>
  </si>
  <si>
    <t>50</t>
  </si>
  <si>
    <t>721290111</t>
  </si>
  <si>
    <t>Ostatné - skúška tesnosti kanalizácie v objektoch vodou do DN 125</t>
  </si>
  <si>
    <t>-296262357</t>
  </si>
  <si>
    <t>51</t>
  </si>
  <si>
    <t>998721101</t>
  </si>
  <si>
    <t>Presun hmôt pre vnútornú kanalizáciu v objektoch výšky do 6 m</t>
  </si>
  <si>
    <t>-952863830</t>
  </si>
  <si>
    <t>722</t>
  </si>
  <si>
    <t xml:space="preserve">Zdravotechnika - vnútorný vodovod   </t>
  </si>
  <si>
    <t>52</t>
  </si>
  <si>
    <t>722130801</t>
  </si>
  <si>
    <t xml:space="preserve">Demontáž potrubia z oceľových rúrok závitových do DN 25,  -0,00213t</t>
  </si>
  <si>
    <t>-191482947</t>
  </si>
  <si>
    <t>53</t>
  </si>
  <si>
    <t>722172122</t>
  </si>
  <si>
    <t>Potrubie z plastických rúr PP-R D25/4.2 - PN20, polyfúznym zváraním</t>
  </si>
  <si>
    <t>16919426</t>
  </si>
  <si>
    <t>54</t>
  </si>
  <si>
    <t>722290215</t>
  </si>
  <si>
    <t>Tlaková skúška vodovodného potrubia hrdlového alebo prírubového do DN 100</t>
  </si>
  <si>
    <t>2109568007</t>
  </si>
  <si>
    <t>55</t>
  </si>
  <si>
    <t>722290234</t>
  </si>
  <si>
    <t>Prepláchnutie a dezinfekcia vodovodného potrubia do DN 80</t>
  </si>
  <si>
    <t>-1695094993</t>
  </si>
  <si>
    <t>56</t>
  </si>
  <si>
    <t>998722101</t>
  </si>
  <si>
    <t>Presun hmôt pre vnútorný vodovod v objektoch výšky do 6 m</t>
  </si>
  <si>
    <t>391683258</t>
  </si>
  <si>
    <t>725</t>
  </si>
  <si>
    <t xml:space="preserve">Zdravotechnika - zariaď. predmety   </t>
  </si>
  <si>
    <t>57</t>
  </si>
  <si>
    <t>725110811</t>
  </si>
  <si>
    <t xml:space="preserve">Demontáž záchoda splachovacieho s nádržou alebo s tlakovým splachovačom,  -0,01933t</t>
  </si>
  <si>
    <t>súb.</t>
  </si>
  <si>
    <t>1554225014</t>
  </si>
  <si>
    <t>58</t>
  </si>
  <si>
    <t>725119308</t>
  </si>
  <si>
    <t>Montáž záchodovej misy kombinovanej s zvislým odpadom</t>
  </si>
  <si>
    <t>-1382177366</t>
  </si>
  <si>
    <t>59</t>
  </si>
  <si>
    <t>642350000400</t>
  </si>
  <si>
    <t>Misa záchodová keramická stojaca ROMAN, rozmer 360x510x400 mm, zvislý odpad, JIKA</t>
  </si>
  <si>
    <t>1929512202</t>
  </si>
  <si>
    <t>60</t>
  </si>
  <si>
    <t>725210821</t>
  </si>
  <si>
    <t xml:space="preserve">Demontáž umývadiel alebo umývadielok bez výtokovej armatúry,  -0,01946t</t>
  </si>
  <si>
    <t>-1834692297</t>
  </si>
  <si>
    <t>61</t>
  </si>
  <si>
    <t>725219201</t>
  </si>
  <si>
    <t>Montáž umývadla na konzoly, bez výtokovej armatúry</t>
  </si>
  <si>
    <t>-2086078372</t>
  </si>
  <si>
    <t>62</t>
  </si>
  <si>
    <t>642110006200</t>
  </si>
  <si>
    <t>Umývadlo keramické ZETA-60, rozmer 470x600x205 mm, biela, JIKA</t>
  </si>
  <si>
    <t>-1970049070</t>
  </si>
  <si>
    <t>63</t>
  </si>
  <si>
    <t>725810811</t>
  </si>
  <si>
    <t xml:space="preserve">Demontáž výtokového ventilu nástenných,  -0,00049t</t>
  </si>
  <si>
    <t>-218901290</t>
  </si>
  <si>
    <t>64</t>
  </si>
  <si>
    <t>725819401</t>
  </si>
  <si>
    <t>Montáž ventilu rohového s pripojovacou rúrkou G 1/2</t>
  </si>
  <si>
    <t>-922913232</t>
  </si>
  <si>
    <t>65</t>
  </si>
  <si>
    <t>551190007200</t>
  </si>
  <si>
    <t>Kompletizačný set HL4000.1, (0,6 l/s), s jedným pripojením, pre umývadlá, umývačky a práčky, zápachová uzávierka HL4000.0, PP/nerezová oceľ</t>
  </si>
  <si>
    <t>1333061008</t>
  </si>
  <si>
    <t>66</t>
  </si>
  <si>
    <t>551410000500</t>
  </si>
  <si>
    <t>Ventil rohový RDL 80 1/2"</t>
  </si>
  <si>
    <t>921399005</t>
  </si>
  <si>
    <t>67</t>
  </si>
  <si>
    <t>725820810</t>
  </si>
  <si>
    <t xml:space="preserve">Demontáž batérie drezovej, umývadlovej nástennej,  -0,0026t</t>
  </si>
  <si>
    <t>-694441040</t>
  </si>
  <si>
    <t>68</t>
  </si>
  <si>
    <t>725829601</t>
  </si>
  <si>
    <t>Montáž batérií umývadlových stojankových pákových alebo klasických</t>
  </si>
  <si>
    <t>706675209</t>
  </si>
  <si>
    <t>69</t>
  </si>
  <si>
    <t>551450003800</t>
  </si>
  <si>
    <t>Batéria umývadlová stojanková páková , rozmer 290x215x270 mm, chróm,</t>
  </si>
  <si>
    <t>1392086916</t>
  </si>
  <si>
    <t>70</t>
  </si>
  <si>
    <t>725849201</t>
  </si>
  <si>
    <t>Montáž batérie sprchovej nástennej pákovej, klasickej</t>
  </si>
  <si>
    <t>-257792920</t>
  </si>
  <si>
    <t>71</t>
  </si>
  <si>
    <t>551450002300</t>
  </si>
  <si>
    <t>Batéria sprchová nástenná páková Dino, rozteč 100 mm, bez sprchovej súpravy, chróm, JIKA</t>
  </si>
  <si>
    <t>-320873690</t>
  </si>
  <si>
    <t>72</t>
  </si>
  <si>
    <t>551450002400</t>
  </si>
  <si>
    <t>Batéria sprchová nástenná kohútiková , rozteč 150 mm, včetne sprchovej súpravy</t>
  </si>
  <si>
    <t>513038796</t>
  </si>
  <si>
    <t>73</t>
  </si>
  <si>
    <t>998725101</t>
  </si>
  <si>
    <t>Presun hmôt pre zariaďovacie predmety v objektoch výšky do 6 m</t>
  </si>
  <si>
    <t>-1237482842</t>
  </si>
  <si>
    <t>762</t>
  </si>
  <si>
    <t xml:space="preserve">Konštrukcie tesárske   </t>
  </si>
  <si>
    <t>74</t>
  </si>
  <si>
    <t>762331813</t>
  </si>
  <si>
    <t xml:space="preserve">Demontáž viazaných konštrukcií krovov so sklonom do 60°, prierez. plochy 224 - 288 cm2,  -0.02400t</t>
  </si>
  <si>
    <t>-915370370</t>
  </si>
  <si>
    <t>7,5*6</t>
  </si>
  <si>
    <t>75</t>
  </si>
  <si>
    <t>762341811</t>
  </si>
  <si>
    <t xml:space="preserve">Demontáž debnenia striech rovných, oblúkových do 60°, z dosiek hrubých, hobľovaných,  -0.01600t</t>
  </si>
  <si>
    <t>-125981817</t>
  </si>
  <si>
    <t>7,3*4,8*2</t>
  </si>
  <si>
    <t>76</t>
  </si>
  <si>
    <t>762512235</t>
  </si>
  <si>
    <t>Položenie podláh pod PVC na drevený podklad z drevotrieskových dosiek pribíjaním</t>
  </si>
  <si>
    <t>-1637354844</t>
  </si>
  <si>
    <t>77</t>
  </si>
  <si>
    <t>607260000900</t>
  </si>
  <si>
    <t>Doska OSB 3 Superfinish ECO P+D nebrúsené hrxlxš 25x2500x1250 mm</t>
  </si>
  <si>
    <t>19606396</t>
  </si>
  <si>
    <t>78</t>
  </si>
  <si>
    <t>762522812</t>
  </si>
  <si>
    <t xml:space="preserve">Demontáž podláh s vankúšmi z dosiek hr. 32 - 50 mm,  -0.03000t</t>
  </si>
  <si>
    <t>1604167025</t>
  </si>
  <si>
    <t>79</t>
  </si>
  <si>
    <t>762712120</t>
  </si>
  <si>
    <t>Montáž priestorových viazaných konštrukcií z reziva hraneného prierezovej plochy 120-224 cm2 - hranoly do káps v stene</t>
  </si>
  <si>
    <t>-1013619928</t>
  </si>
  <si>
    <t>80</t>
  </si>
  <si>
    <t>605120003300</t>
  </si>
  <si>
    <t>Hranoly zo smreku neopracované hranené akosť II hr. 100 mm, š. 200mm, L=4,0m 4ks</t>
  </si>
  <si>
    <t>1975388311</t>
  </si>
  <si>
    <t>81</t>
  </si>
  <si>
    <t>762810014</t>
  </si>
  <si>
    <t>Záklop stropov z dosiek OSB skrutkovaných na trámy na zraz hr. dosky 18 mm</t>
  </si>
  <si>
    <t>1527426265</t>
  </si>
  <si>
    <t>82</t>
  </si>
  <si>
    <t>762822810</t>
  </si>
  <si>
    <t xml:space="preserve">Demontáž stropnic z reziva prierezovej plochy do 144 cm2,  -0.00800t</t>
  </si>
  <si>
    <t>-457438155</t>
  </si>
  <si>
    <t>83</t>
  </si>
  <si>
    <t>762841811</t>
  </si>
  <si>
    <t xml:space="preserve">Demont.podbíjania obkladov stropov a striech sklonu do 60st., z dosiek hr.do 35 mm bez omietky,  -0.01400t</t>
  </si>
  <si>
    <t>-1927393848</t>
  </si>
  <si>
    <t>84</t>
  </si>
  <si>
    <t>998762102</t>
  </si>
  <si>
    <t>Presun hmôt pre konštrukcie tesárske v objektoch výšky do 12 m</t>
  </si>
  <si>
    <t>-1919353108</t>
  </si>
  <si>
    <t>764</t>
  </si>
  <si>
    <t>Konštrukcie klampiarske</t>
  </si>
  <si>
    <t>85</t>
  </si>
  <si>
    <t>764312822</t>
  </si>
  <si>
    <t xml:space="preserve">Demontáž krytiny hladkej strešnej z tabúľ 2000 x 670 mm, do 30st.,  -0,00751t</t>
  </si>
  <si>
    <t>787962332</t>
  </si>
  <si>
    <t>86</t>
  </si>
  <si>
    <t>764331830</t>
  </si>
  <si>
    <t xml:space="preserve">Demontáž lemovania múrov na strechách s tvrdou krytinou, so sklonom do 30st. rš 250 a 330 mm,  -0,00205t</t>
  </si>
  <si>
    <t>-30871379</t>
  </si>
  <si>
    <t>4,8*2</t>
  </si>
  <si>
    <t>87</t>
  </si>
  <si>
    <t>764351810</t>
  </si>
  <si>
    <t xml:space="preserve">Demontáž žľabov pododkvap. štvorhranných rovných, oblúkových, do 30° rš 250 a 330 mm,  -0,00347t</t>
  </si>
  <si>
    <t>-1861704346</t>
  </si>
  <si>
    <t>88</t>
  </si>
  <si>
    <t>764351836</t>
  </si>
  <si>
    <t xml:space="preserve">Demontáž háka so sklonom žľabu do 30°  -0,00009t</t>
  </si>
  <si>
    <t>-430828293</t>
  </si>
  <si>
    <t>89</t>
  </si>
  <si>
    <t>764451802</t>
  </si>
  <si>
    <t xml:space="preserve">Demontáž odpadových rúr štvorcových so stranou 100 mm,  -0,00338t</t>
  </si>
  <si>
    <t>-1110637873</t>
  </si>
  <si>
    <t>767</t>
  </si>
  <si>
    <t xml:space="preserve">Konštrukcie doplnkové kovové   </t>
  </si>
  <si>
    <t>90</t>
  </si>
  <si>
    <t>767584143</t>
  </si>
  <si>
    <t>Montáž a dodávka podhľadov kazetových, systém FEAL z kaziet veľkosti 600 x 300 mm , s plochou nad 20 m2</t>
  </si>
  <si>
    <t>31095530</t>
  </si>
  <si>
    <t>91</t>
  </si>
  <si>
    <t>998767101</t>
  </si>
  <si>
    <t>Presun hmôt pre kovové stavebné doplnkové konštrukcie v objektoch výšky do 6 m</t>
  </si>
  <si>
    <t>-982058288</t>
  </si>
  <si>
    <t>771</t>
  </si>
  <si>
    <t xml:space="preserve">Podlahy z dlaždíc   </t>
  </si>
  <si>
    <t>92</t>
  </si>
  <si>
    <t>771571112</t>
  </si>
  <si>
    <t>Montáž podláh z dlaždíc keramických do malty veľ. 300 x 300 mm</t>
  </si>
  <si>
    <t>243911732</t>
  </si>
  <si>
    <t>93</t>
  </si>
  <si>
    <t>597740001200</t>
  </si>
  <si>
    <t>Dlaždice keramické , lxvxhr 297x297x8 mm,</t>
  </si>
  <si>
    <t>669774412</t>
  </si>
  <si>
    <t>94</t>
  </si>
  <si>
    <t>998771101</t>
  </si>
  <si>
    <t>Presun hmôt pre podlahy z dlaždíc v objektoch výšky do 6m</t>
  </si>
  <si>
    <t>-302290130</t>
  </si>
  <si>
    <t>781</t>
  </si>
  <si>
    <t xml:space="preserve">Obklady   </t>
  </si>
  <si>
    <t>95</t>
  </si>
  <si>
    <t>781441015</t>
  </si>
  <si>
    <t>Montáž obkladov vnútor. stien z obkladačiek kladených do malty veľ. 300x150 mm</t>
  </si>
  <si>
    <t>-230551290</t>
  </si>
  <si>
    <t>96</t>
  </si>
  <si>
    <t>597640000600</t>
  </si>
  <si>
    <t>Obkladačky keramické glazované jednofarebné hladké lxv 300x150x14 mm</t>
  </si>
  <si>
    <t>-732918136</t>
  </si>
  <si>
    <t>97</t>
  </si>
  <si>
    <t>998781101</t>
  </si>
  <si>
    <t>Presun hmôt pre obklady keramické v objektoch výšky do 6 m</t>
  </si>
  <si>
    <t>260011284</t>
  </si>
  <si>
    <t>784</t>
  </si>
  <si>
    <t xml:space="preserve">Maľby   </t>
  </si>
  <si>
    <t>98</t>
  </si>
  <si>
    <t>784452261</t>
  </si>
  <si>
    <t xml:space="preserve">Maľby z maliarskych zmesí  ručne nanášané jednonásobné základné na podklad jemnozrnný  výšky do 3,80 m</t>
  </si>
  <si>
    <t>168561773</t>
  </si>
  <si>
    <t>784452362</t>
  </si>
  <si>
    <t xml:space="preserve">Maľby z maliarskych zmesí  ručne nanášané jednonásobné tónované na podklad jemnozrnný  výšky nad 3,80 m</t>
  </si>
  <si>
    <t>-621573819</t>
  </si>
  <si>
    <t>VP</t>
  </si>
  <si>
    <t xml:space="preserve">  Práce naviac</t>
  </si>
  <si>
    <t>PN</t>
  </si>
  <si>
    <t>b - Investícia zo strany mesta</t>
  </si>
  <si>
    <t>Mesto Brezno</t>
  </si>
  <si>
    <t xml:space="preserve">    1 - Zemné práce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</si>
  <si>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</si>
  <si>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</si>
  <si>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</si>
  <si>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</si>
  <si>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 xml:space="preserve">    711 - Izolácie proti vode a vlhkosti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</si>
  <si>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</si>
  <si>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</si>
  <si>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</si>
  <si>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</si>
  <si>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766 - Konštrukcie stolárske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</si>
  <si>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</si>
  <si>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</si>
  <si>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</si>
  <si>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</si>
  <si>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</si>
  <si>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HZS - Hodinové zúčtovacie sadzby</t>
  </si>
  <si>
    <t>Zemné práce</t>
  </si>
  <si>
    <t>131201101</t>
  </si>
  <si>
    <t>Výkop nezapaženej jamy v hornine 3, do 100 m3</t>
  </si>
  <si>
    <t>648000984</t>
  </si>
  <si>
    <t>"chodník</t>
  </si>
  <si>
    <t>60,0*0,3</t>
  </si>
  <si>
    <t>131201109</t>
  </si>
  <si>
    <t>Hĺbenie nezapažených jám a zárezov. Príplatok za lepivosť horniny 3</t>
  </si>
  <si>
    <t>1961683763</t>
  </si>
  <si>
    <t>131211111</t>
  </si>
  <si>
    <t xml:space="preserve">Hĺbenie jám v  hornine tr.3 nesúdržných - ručným náradím</t>
  </si>
  <si>
    <t>-1864796598</t>
  </si>
  <si>
    <t>162501102</t>
  </si>
  <si>
    <t>Vodorovné premiestnenie výkopku po spevnenej ceste z horniny tr.1-4, do 100 m3 na vzdialenosť do 3000 m</t>
  </si>
  <si>
    <t>1308321601</t>
  </si>
  <si>
    <t>167101101</t>
  </si>
  <si>
    <t>Nakladanie neuľahnutého výkopku z hornín tr.1-4 do 100 m3</t>
  </si>
  <si>
    <t>-909128742</t>
  </si>
  <si>
    <t>171201201</t>
  </si>
  <si>
    <t>Uloženie sypaniny na skládky do 100 m3</t>
  </si>
  <si>
    <t>758440935</t>
  </si>
  <si>
    <t>171209002</t>
  </si>
  <si>
    <t>Poplatok za skladovanie - zemina a kamenivo (17 05) ostatné</t>
  </si>
  <si>
    <t>-728285063</t>
  </si>
  <si>
    <t>1821032</t>
  </si>
  <si>
    <t>Sadové a záhradkárske práce</t>
  </si>
  <si>
    <t>472088154</t>
  </si>
  <si>
    <t>Komunikácie</t>
  </si>
  <si>
    <t>564772111</t>
  </si>
  <si>
    <t>Podklad alebo kryt z kameniva hrubého drveného veľ. 32-63 mm (vibr.štrk) po zhut.hr. 250 mm</t>
  </si>
  <si>
    <t>40937249</t>
  </si>
  <si>
    <t>60,0</t>
  </si>
  <si>
    <t>596911222</t>
  </si>
  <si>
    <t>Kladenie betónovej zámkovej dlažby pozemných komunikácií hr. 80 mm pre peších nad 50 do 100 m2 so zriadením lôžka z kameniva hr. 50 mm</t>
  </si>
  <si>
    <t>-1790556515</t>
  </si>
  <si>
    <t>592460008500</t>
  </si>
  <si>
    <t>Dlažba betónová hr.80 mm, sivá</t>
  </si>
  <si>
    <t>1482374743</t>
  </si>
  <si>
    <t>60*1,02 'Prepočítané koeficientom množstva</t>
  </si>
  <si>
    <t>Úpravy povrchov, podlahy, osadenie</t>
  </si>
  <si>
    <t>612465116</t>
  </si>
  <si>
    <t>Príprava vnútorného podkladu stien BAUMIT, Univerzálny základ (Baumit UniPrimer)</t>
  </si>
  <si>
    <t>470113677</t>
  </si>
  <si>
    <t>612481119</t>
  </si>
  <si>
    <t>Potiahnutie vnútorných stien sklotextílnou mriežkou s celoplošným prilepením</t>
  </si>
  <si>
    <t>854903999</t>
  </si>
  <si>
    <t>"pod keram. obklad</t>
  </si>
  <si>
    <t>26,0</t>
  </si>
  <si>
    <t>622464310</t>
  </si>
  <si>
    <t>Vonkajšia omietka stien mozaiková BAUMIT, ručné miešanie a nanášanie, Baumit Mozaiková omietka (Baumit MosaikTop)</t>
  </si>
  <si>
    <t>-1321658780</t>
  </si>
  <si>
    <t>"sokel</t>
  </si>
  <si>
    <t>42,0</t>
  </si>
  <si>
    <t>622466115</t>
  </si>
  <si>
    <t>Príprava vonkajšieho podkladu stien BAUMIT, penetračný náter Baumit BetonKontakt</t>
  </si>
  <si>
    <t>1896935712</t>
  </si>
  <si>
    <t>622466116</t>
  </si>
  <si>
    <t>Príprava vonkajšieho podkladu stien BAUMIT, Univerzálny základ (Baumit UniPrimer)</t>
  </si>
  <si>
    <t>2066300163</t>
  </si>
  <si>
    <t>"fasáda</t>
  </si>
  <si>
    <t>325,0</t>
  </si>
  <si>
    <t>622491402</t>
  </si>
  <si>
    <t>Fasádny náter silikónový BAUMIT SilikonColor, dvojnásobný</t>
  </si>
  <si>
    <t>966929484</t>
  </si>
  <si>
    <t>632450285</t>
  </si>
  <si>
    <t>Cementová samonivelizačná stierka BAUMIT Nivello 10, triedy CT-C30-F7, hr. 5 mm</t>
  </si>
  <si>
    <t>-817197262</t>
  </si>
  <si>
    <t>Ostatné konštrukcie a práce-búranie</t>
  </si>
  <si>
    <t>916561112</t>
  </si>
  <si>
    <t>Osadenie záhonového alebo parkového obrubníka betón., do lôžka z bet. pros. tr. C 16/20 s bočnou oporou</t>
  </si>
  <si>
    <t>314951151</t>
  </si>
  <si>
    <t>56,0</t>
  </si>
  <si>
    <t>592170001500</t>
  </si>
  <si>
    <t>Obrubník PREMAC parkový, lxšxv 1000x50x200 mm, červená</t>
  </si>
  <si>
    <t>1351902100</t>
  </si>
  <si>
    <t>56*1,01 'Prepočítané koeficientom množstva</t>
  </si>
  <si>
    <t>9361042</t>
  </si>
  <si>
    <t>Exteriérové koše</t>
  </si>
  <si>
    <t>1504617159</t>
  </si>
  <si>
    <t>9361051</t>
  </si>
  <si>
    <t>Ihrisko</t>
  </si>
  <si>
    <t>-433261768</t>
  </si>
  <si>
    <t>9361241</t>
  </si>
  <si>
    <t>Lavička</t>
  </si>
  <si>
    <t>1160185395</t>
  </si>
  <si>
    <t>9361743</t>
  </si>
  <si>
    <t>Stojany na bicykle</t>
  </si>
  <si>
    <t>-651341675</t>
  </si>
  <si>
    <t>936174</t>
  </si>
  <si>
    <t>Kvetináč</t>
  </si>
  <si>
    <t>-2009466790</t>
  </si>
  <si>
    <t>9369413</t>
  </si>
  <si>
    <t>Drevená pergola</t>
  </si>
  <si>
    <t>-1933703076</t>
  </si>
  <si>
    <t>2031435497</t>
  </si>
  <si>
    <t>941941191</t>
  </si>
  <si>
    <t>Príplatok za prvý a každý ďalší i začatý mesiac použitia lešenia ľahkého pracovného radového s podlahami šírky od 0,80 do 1,00 m, výšky do 10 m</t>
  </si>
  <si>
    <t>1845286507</t>
  </si>
  <si>
    <t>-860434002</t>
  </si>
  <si>
    <t>43576236</t>
  </si>
  <si>
    <t>0,9*2,2*0,3</t>
  </si>
  <si>
    <t>965044201</t>
  </si>
  <si>
    <t>Brúsenie existujúcich betónových podláh, zbrúsenie hrúbky do 3 mm</t>
  </si>
  <si>
    <t>-1720342333</t>
  </si>
  <si>
    <t>234289999</t>
  </si>
  <si>
    <t>2002916373</t>
  </si>
  <si>
    <t>(0,9+2,05)*3</t>
  </si>
  <si>
    <t>968071116.S</t>
  </si>
  <si>
    <t>Demontáž dverí kovových vchodových, 1 bm obvodu - 0,005t</t>
  </si>
  <si>
    <t>18684446</t>
  </si>
  <si>
    <t>1,5+2,0*2*3</t>
  </si>
  <si>
    <t>1857775363</t>
  </si>
  <si>
    <t>259460041</t>
  </si>
  <si>
    <t>2,519*3 'Prepočítané koeficientom množstva</t>
  </si>
  <si>
    <t>-1376179411</t>
  </si>
  <si>
    <t>134295782</t>
  </si>
  <si>
    <t>2,519*8 'Prepočítané koeficientom množstva</t>
  </si>
  <si>
    <t>-142681969</t>
  </si>
  <si>
    <t>Presun hmôt HSV</t>
  </si>
  <si>
    <t>-664334821</t>
  </si>
  <si>
    <t>Izolácie proti vode a vlhkosti</t>
  </si>
  <si>
    <t>711131102</t>
  </si>
  <si>
    <t>Zhotovenie geotextílie alebo tkaniny na plochu vodorovnú</t>
  </si>
  <si>
    <t>-1160034692</t>
  </si>
  <si>
    <t>693110001200</t>
  </si>
  <si>
    <t>Geotextília polypropylénová Tatratex GTX N PP 300, šírka 1,75-3,5 m, dĺžka 90 m, hrúbka 2,7 mm, netkaná, MIVA</t>
  </si>
  <si>
    <t>1965112975</t>
  </si>
  <si>
    <t>60*1,15 'Prepočítané koeficientom množstva</t>
  </si>
  <si>
    <t>998711201</t>
  </si>
  <si>
    <t>%</t>
  </si>
  <si>
    <t>-931072475</t>
  </si>
  <si>
    <t>Zdravotechnika - vnútorný vodovod</t>
  </si>
  <si>
    <t>72217</t>
  </si>
  <si>
    <t>Rozvody vody a kanalizácie</t>
  </si>
  <si>
    <t>1589976645</t>
  </si>
  <si>
    <t>722263417.S</t>
  </si>
  <si>
    <t>Montáž vodomeru závitového jednovtokového suchobežného G 5/4</t>
  </si>
  <si>
    <t>-787406730</t>
  </si>
  <si>
    <t>388240002000</t>
  </si>
  <si>
    <t>Vodomer jednovtokový</t>
  </si>
  <si>
    <t>1636717740</t>
  </si>
  <si>
    <t>998722201</t>
  </si>
  <si>
    <t>-1164430605</t>
  </si>
  <si>
    <t>Zdravotechnika - zariaďovacie predmety</t>
  </si>
  <si>
    <t>725129201</t>
  </si>
  <si>
    <t>Montáž pisoáru keramického bez splachovacej nádrže</t>
  </si>
  <si>
    <t>-215291417</t>
  </si>
  <si>
    <t>642510000600</t>
  </si>
  <si>
    <t>Pisoár LIVO odsávací, rozmer 360x327x575 mm, keramika, JIKA</t>
  </si>
  <si>
    <t>1253911967</t>
  </si>
  <si>
    <t>725149710</t>
  </si>
  <si>
    <t>Montáž predstenového systému záchodov do kombinovaných stien (napr.GEBERIT, AlcaPlast)</t>
  </si>
  <si>
    <t>1405168652</t>
  </si>
  <si>
    <t>552370001600</t>
  </si>
  <si>
    <t>Predstenový systém Kombifix pre závesné WC, výška 1090 mm s podomietkovou splachovacou nádržou Sigma 8, plast, GEBERIT</t>
  </si>
  <si>
    <t>-1495280279</t>
  </si>
  <si>
    <t>725149720</t>
  </si>
  <si>
    <t>Montáž záchodu do predstenového systému</t>
  </si>
  <si>
    <t>-1579660331</t>
  </si>
  <si>
    <t>642360000300</t>
  </si>
  <si>
    <t>Misa záchodová keramická závesná MIO, rozmer 360x530x430 mm, hlboké splachovanie, JIKA</t>
  </si>
  <si>
    <t>1739275235</t>
  </si>
  <si>
    <t>Montáž umývadla keramického na konzoly, bez výtokovej armatúry</t>
  </si>
  <si>
    <t>1312658299</t>
  </si>
  <si>
    <t>642110005100</t>
  </si>
  <si>
    <t>Umývadlo keramické STYLE, rozmer 700x480x280 mm s otvorom pre batériu a prepadom, povrch Reflex, KOLO</t>
  </si>
  <si>
    <t>-1141136859</t>
  </si>
  <si>
    <t>725829410</t>
  </si>
  <si>
    <t>Montáž batérie umývadlovej a drezovej stojankovej so senzorovým ovládaním a dávkovačom mydla s prívodom teplej a studenej vody</t>
  </si>
  <si>
    <t>990021596</t>
  </si>
  <si>
    <t>551450010830</t>
  </si>
  <si>
    <t>Batéria automatická umývadlová nerezová s dávkovačom mydla pre teplú a studenú vodu s elektronikou ALS, 24V DC, 5 l nádoba, SANELA</t>
  </si>
  <si>
    <t>-686206979</t>
  </si>
  <si>
    <t>998725201</t>
  </si>
  <si>
    <t>-1785541550</t>
  </si>
  <si>
    <t>Konštrukcie tesárske</t>
  </si>
  <si>
    <t>7625122</t>
  </si>
  <si>
    <t>Podlaha terasy - terasové dosku + rošt</t>
  </si>
  <si>
    <t>30181406</t>
  </si>
  <si>
    <t>998762202</t>
  </si>
  <si>
    <t>-78217874</t>
  </si>
  <si>
    <t>763</t>
  </si>
  <si>
    <t>Konštrukcie - drevostavby</t>
  </si>
  <si>
    <t>763115814</t>
  </si>
  <si>
    <t>Priečka SDK Rigips hr. 150 mm dvojito opláštená doskami RFI 12.5 mm s tep. izoláciou, CW 100</t>
  </si>
  <si>
    <t>1649049671</t>
  </si>
  <si>
    <t>33,0</t>
  </si>
  <si>
    <t>763138213</t>
  </si>
  <si>
    <t>Podhľad SDK Rigips RFI 12.5 mm závesný, jednoúrovňová oceľová podkonštrukcia CD</t>
  </si>
  <si>
    <t>465930081</t>
  </si>
  <si>
    <t>998763201</t>
  </si>
  <si>
    <t>Presun hmôt pre drevostavby v objektoch výšky do 12 m</t>
  </si>
  <si>
    <t>-249301550</t>
  </si>
  <si>
    <t>766</t>
  </si>
  <si>
    <t>Konštrukcie stolárske</t>
  </si>
  <si>
    <t>766621400</t>
  </si>
  <si>
    <t>Montáž okien plastových s hydroizolačnými ISO páskami (exteriérová a interiérová)</t>
  </si>
  <si>
    <t>207851029</t>
  </si>
  <si>
    <t>(2,0+1,2)*2</t>
  </si>
  <si>
    <t>283290006100</t>
  </si>
  <si>
    <t>Tesniaca fólia CX exteriér, š. 290 mm, dĺ. 30 m, pre tesnenie pripájacej škáry okenného rámu a muriva, polymér, ALLMEDIA</t>
  </si>
  <si>
    <t>-617672491</t>
  </si>
  <si>
    <t>283290006200</t>
  </si>
  <si>
    <t>Tesniaca fólia CX interiér, š. 70 mm, dĺ. 30 m, pre tesnenie pripájacej škáry okenného rámu a muriva, polymér, ALLMEDIA</t>
  </si>
  <si>
    <t>1888506673</t>
  </si>
  <si>
    <t>611410003600</t>
  </si>
  <si>
    <t>Plastové okno dvojkrídlové OS+O, vxš 1200x2000 mm, izolačné dvojsklo, systém GEALAN 9000, 6 komorový profil</t>
  </si>
  <si>
    <t>-908510004</t>
  </si>
  <si>
    <t>766662113</t>
  </si>
  <si>
    <t>Montáž dverového krídla otočného jednokrídlového bezpoldrážkového, do existujúcej zárubne, vrátane kovania</t>
  </si>
  <si>
    <t>680355326</t>
  </si>
  <si>
    <t>549150000600</t>
  </si>
  <si>
    <t>Kľučka dverová 2x, 2x rozeta BB, FAB, nehrdzavejúca oceľ, povrch nerez brúsený, SAPELI</t>
  </si>
  <si>
    <t>1550497149</t>
  </si>
  <si>
    <t>611610000400</t>
  </si>
  <si>
    <t>Dvere vnútorné jednokrídlové, šírka 600-900 mm, výplň papierová voština, povrch fólia M10, plné, SAPELI</t>
  </si>
  <si>
    <t>-1371031488</t>
  </si>
  <si>
    <t>766662133.S</t>
  </si>
  <si>
    <t>Montáž dverového krídla otočného dvojkrídlového bezpoldrážkového, do existujúcej zárubne, vrátane kovania</t>
  </si>
  <si>
    <t>1540723716</t>
  </si>
  <si>
    <t>549150000600.S</t>
  </si>
  <si>
    <t>Kľučka dverová a rozeta 2x, nehrdzavejúca oceľ, povrch nerez brúsený</t>
  </si>
  <si>
    <t>-1143200740</t>
  </si>
  <si>
    <t>611720001000</t>
  </si>
  <si>
    <t>Dvere do domu vstupné, šxvxhr 1500x1970x68 mm M31 plné, z masívneho smrekového dreva lepeného,dvojité tesnenie, hliníkový prah, závesy, trojbodový, bezpečnostný zámok</t>
  </si>
  <si>
    <t>1669061979</t>
  </si>
  <si>
    <t>766701121.S</t>
  </si>
  <si>
    <t>Montáž zárubní rámových pre dvere dvojkrídlové</t>
  </si>
  <si>
    <t>-709015581</t>
  </si>
  <si>
    <t>611810000400.S</t>
  </si>
  <si>
    <t>Zárubňa vnútorná rámová, dĺžka 1250-1850 mm, výška 1970 mm, DTD doska, povrch fólia, pre dvere dvojkrídlové</t>
  </si>
  <si>
    <t>-2026481848</t>
  </si>
  <si>
    <t>766702111</t>
  </si>
  <si>
    <t>Montáž zárubní obložkových pre dvere jednokrídlové</t>
  </si>
  <si>
    <t>1544515953</t>
  </si>
  <si>
    <t>611810000700</t>
  </si>
  <si>
    <t>Zárubňa vnútorná obložková PRAKTIK, šírka 600-900 mm, výška1970 mm, DTD doska, povrch fólia, pre stenu hrúbky 60-170 mm, pre jednokrídlové dvere, SAPELI</t>
  </si>
  <si>
    <t>213325093</t>
  </si>
  <si>
    <t>998766201</t>
  </si>
  <si>
    <t>Presun hmot pre konštrukcie stolárske v objektoch výšky do 6 m</t>
  </si>
  <si>
    <t>1127839085</t>
  </si>
  <si>
    <t>767132214</t>
  </si>
  <si>
    <t>Kabínky WC vč. dverí a povrchovej úpravy</t>
  </si>
  <si>
    <t>-556687673</t>
  </si>
  <si>
    <t>1,65*3*2,0</t>
  </si>
  <si>
    <t>998767201</t>
  </si>
  <si>
    <t>1005511229</t>
  </si>
  <si>
    <t>Podlahy z dlaždíc</t>
  </si>
  <si>
    <t>771415004</t>
  </si>
  <si>
    <t>Montáž soklíkov z obkladačiek do tmelu veľ. 300 x 80 mm</t>
  </si>
  <si>
    <t>-2121593943</t>
  </si>
  <si>
    <t>597740003500</t>
  </si>
  <si>
    <t>Dlaždice keramické</t>
  </si>
  <si>
    <t>-1896764205</t>
  </si>
  <si>
    <t>4,65*1,02 'Prepočítané koeficientom množstva</t>
  </si>
  <si>
    <t>771575530</t>
  </si>
  <si>
    <t>Montáž podláh z dlaždíc keramických do tmelu veľ. 300 x 600 mm</t>
  </si>
  <si>
    <t>162967602</t>
  </si>
  <si>
    <t>1334009132</t>
  </si>
  <si>
    <t>93*1,02 'Prepočítané koeficientom množstva</t>
  </si>
  <si>
    <t>998771201</t>
  </si>
  <si>
    <t>1046535522</t>
  </si>
  <si>
    <t>776</t>
  </si>
  <si>
    <t>Podlahy povlakové</t>
  </si>
  <si>
    <t>776511820</t>
  </si>
  <si>
    <t xml:space="preserve">Odstránenie povlakových podláh z nášľapnej plochy lepených s podložkou,  -0,00100t</t>
  </si>
  <si>
    <t>908390029</t>
  </si>
  <si>
    <t>Obklady</t>
  </si>
  <si>
    <t>781445020</t>
  </si>
  <si>
    <t>Montáž obkladov vnútor. stien z obkladačiek kladených do tmelu veľ. 300x300 mm</t>
  </si>
  <si>
    <t>1917117307</t>
  </si>
  <si>
    <t>597740000900</t>
  </si>
  <si>
    <t>Obklad keramický</t>
  </si>
  <si>
    <t>-1929316956</t>
  </si>
  <si>
    <t>26*1,02 'Prepočítané koeficientom množstva</t>
  </si>
  <si>
    <t>998781201</t>
  </si>
  <si>
    <t>-592968489</t>
  </si>
  <si>
    <t>783</t>
  </si>
  <si>
    <t>Nátery</t>
  </si>
  <si>
    <t>783201812</t>
  </si>
  <si>
    <t>Odstránenie starých náterov z kovových stavebných doplnkových konštrukcií oceľovou kefou</t>
  </si>
  <si>
    <t>1896656348</t>
  </si>
  <si>
    <t>"odpadové rúry</t>
  </si>
  <si>
    <t>3,14*0,15*32,0</t>
  </si>
  <si>
    <t>"žľaby</t>
  </si>
  <si>
    <t>3,14*0,2*30,0</t>
  </si>
  <si>
    <t>"oceľové dvere a mreže</t>
  </si>
  <si>
    <t>4*2,0*1,0*2+10,0</t>
  </si>
  <si>
    <t>Súčet</t>
  </si>
  <si>
    <t>783222100</t>
  </si>
  <si>
    <t>Nátery kov.stav.doplnk.konštr. syntetické farby šedej na vzduchu schnúce dvojnásobné - 70µm</t>
  </si>
  <si>
    <t>-1480350597</t>
  </si>
  <si>
    <t>783601811</t>
  </si>
  <si>
    <t>Odstránenie starých náterov zo stolár. výrobkov oškrabaním s obrúsením, okien, portálov a výkladov</t>
  </si>
  <si>
    <t>-775448481</t>
  </si>
  <si>
    <t>"drevené rámy okien</t>
  </si>
  <si>
    <t>2,0*6</t>
  </si>
  <si>
    <t>"štalpodne</t>
  </si>
  <si>
    <t>70,0</t>
  </si>
  <si>
    <t>783626020</t>
  </si>
  <si>
    <t>Nátery stolárskych výrobkov syntetické farby, na vzduchu schnúce 2x lakovaním</t>
  </si>
  <si>
    <t>-1165914935</t>
  </si>
  <si>
    <t>Maľby</t>
  </si>
  <si>
    <t>784402801</t>
  </si>
  <si>
    <t>Odstránenie malieb oškrabaním, výšky do 3,80 m</t>
  </si>
  <si>
    <t>354320711</t>
  </si>
  <si>
    <t>0,3*450,0</t>
  </si>
  <si>
    <t>784452371</t>
  </si>
  <si>
    <t>Maľby z maliarskych zmesí Primalex, Farmal, ručne nanášané tónované dvojnásobné na jemnozrnný podklad výšky do 3,80 m</t>
  </si>
  <si>
    <t>1455043924</t>
  </si>
  <si>
    <t>HZS</t>
  </si>
  <si>
    <t>Hodinové zúčtovacie sadzby</t>
  </si>
  <si>
    <t>HZS000111</t>
  </si>
  <si>
    <t>Stavebno montážne práce menej náročne, pomocné alebo manupulačné (Tr. 1) v rozsahu viac ako 8 hodín</t>
  </si>
  <si>
    <t>hod</t>
  </si>
  <si>
    <t>512</t>
  </si>
  <si>
    <t>223659049</t>
  </si>
  <si>
    <t>"vyprázdnenie a vyčistenie priestorov</t>
  </si>
  <si>
    <t>40,0</t>
  </si>
  <si>
    <t>c - Elektroinštalácia</t>
  </si>
  <si>
    <t>Časť:</t>
  </si>
  <si>
    <t>1 - Rozvádzač merania RE</t>
  </si>
  <si>
    <t>Ing. Tibor Pepich</t>
  </si>
  <si>
    <t>Elektromont-servis Ladislav Medveď</t>
  </si>
  <si>
    <t xml:space="preserve">TSP -  Triedenie podľa TSP</t>
  </si>
  <si>
    <t xml:space="preserve">    91 -   Montáž  rozvodov </t>
  </si>
  <si>
    <t xml:space="preserve">PSV -  Práce a dodávky PSV</t>
  </si>
  <si>
    <t xml:space="preserve">    740 -  Silnoprúd</t>
  </si>
  <si>
    <t>M - Práce a dodávky M</t>
  </si>
  <si>
    <t xml:space="preserve">    21-M - Elektromontáže</t>
  </si>
  <si>
    <t xml:space="preserve">    95-M -    Revízie</t>
  </si>
  <si>
    <t>TSP</t>
  </si>
  <si>
    <t xml:space="preserve"> Triedenie podľa TSP</t>
  </si>
  <si>
    <t xml:space="preserve">  Montáž  rozvodov </t>
  </si>
  <si>
    <t>210010026</t>
  </si>
  <si>
    <t>Rúrka ohybná elektroinštalačná z PVC typ FXP 25, uložená pevne</t>
  </si>
  <si>
    <t>345710009200</t>
  </si>
  <si>
    <t>Rúrka ohybná vlnitá pancierová PVC-U, FXP DN 25</t>
  </si>
  <si>
    <t>210010029</t>
  </si>
  <si>
    <t>Rúrka ohybná elektroinštalačná z PVC typ FXP 50, uložená pevne</t>
  </si>
  <si>
    <t>3450705900</t>
  </si>
  <si>
    <t>I-Rúrka FXP 50</t>
  </si>
  <si>
    <t>210881021</t>
  </si>
  <si>
    <t xml:space="preserve">Kábel bezhalogénový, medený uložený voľne N2XH 0,6/1,0 kV  3x1,5</t>
  </si>
  <si>
    <t>341610014300</t>
  </si>
  <si>
    <t>Kábel medený bezhalogenový N2XH 3x1,5 mm2</t>
  </si>
  <si>
    <t>210881049</t>
  </si>
  <si>
    <t xml:space="preserve">Kábel bezhalogénový, medený uložený voľne N2XH 0,6/1,0 kV  5x6</t>
  </si>
  <si>
    <t>341610017100</t>
  </si>
  <si>
    <t>Kábel medený bezhalogenový N2XH 5x6 mm2</t>
  </si>
  <si>
    <t xml:space="preserve"> Práce a dodávky PSV</t>
  </si>
  <si>
    <t>740</t>
  </si>
  <si>
    <t xml:space="preserve"> Silnoprúd</t>
  </si>
  <si>
    <t>210120401</t>
  </si>
  <si>
    <t>Istič vzduchový jednopólový do 63 A</t>
  </si>
  <si>
    <t>358220000100</t>
  </si>
  <si>
    <t>Istič TX3 1P, charakteristika B, 2 A, 6000 A, 1 modul, LEGRAND</t>
  </si>
  <si>
    <t>210120404</t>
  </si>
  <si>
    <t>Istič vzduchový trojpólový do 63 A</t>
  </si>
  <si>
    <t>358220042800</t>
  </si>
  <si>
    <t>Istič TX3 3P, charakteristika B, 32 A, 6000 A, 3 moduly, LEGRAND</t>
  </si>
  <si>
    <t>358220042500</t>
  </si>
  <si>
    <t>Istič TX3 3P, charakteristika B, 25 A, 6000 A, 3 moduly, LEGRAND</t>
  </si>
  <si>
    <t>210130101</t>
  </si>
  <si>
    <t>Stýkač dvojpólový na DIN lištu do 25 A</t>
  </si>
  <si>
    <t>3410360580</t>
  </si>
  <si>
    <t>Stýkač inštalačný 16A N/O+N/C cievka 230V</t>
  </si>
  <si>
    <t>210800005</t>
  </si>
  <si>
    <t xml:space="preserve">Vodič medený uložený voľne CYY 450/750 V  10mm2</t>
  </si>
  <si>
    <t>341110011500</t>
  </si>
  <si>
    <t>Vodič medený CY 10 mm2</t>
  </si>
  <si>
    <t>Práce a dodávky M</t>
  </si>
  <si>
    <t>21-M</t>
  </si>
  <si>
    <t>Elektromontáže</t>
  </si>
  <si>
    <t>210161011</t>
  </si>
  <si>
    <t>Elektromer trojfázový na priame pripojenie</t>
  </si>
  <si>
    <t>357120004600</t>
  </si>
  <si>
    <t>Skriňa elektromerová RE 1.0-K663 (W) 2x, 2 x hlavný trojpólový istič B32, 2 x jednopólový istič pred HDO, nulový mostík</t>
  </si>
  <si>
    <t>256</t>
  </si>
  <si>
    <t>974032871</t>
  </si>
  <si>
    <t xml:space="preserve">Vytváranie drážok ručným drážkovačom v nepálených tehlách (Ytong, Porfix, ...) hĺbky do 30 mm, š. do 30 mm,  -0,00045t</t>
  </si>
  <si>
    <t>hod.</t>
  </si>
  <si>
    <t>585410000130</t>
  </si>
  <si>
    <t>Sadra šedá, balenie 30 kg</t>
  </si>
  <si>
    <t>95-M</t>
  </si>
  <si>
    <t xml:space="preserve">   Revízie</t>
  </si>
  <si>
    <t>950103003</t>
  </si>
  <si>
    <t>El. inšt. kontrola stavu el. okruhu vrátane inštal., ovládacích a istiacich prvkov, ale bez pripoj. spotrebičov v priestore bezp. nad 10 vývodov</t>
  </si>
  <si>
    <t>obv.</t>
  </si>
  <si>
    <t>2 - Rozvádzač RB</t>
  </si>
  <si>
    <t xml:space="preserve">    91 -   Montáž  rozvodov a zariadení </t>
  </si>
  <si>
    <t>921 - Elektromontáže</t>
  </si>
  <si>
    <t xml:space="preserve">  Montáž  rozvodov a zariadení </t>
  </si>
  <si>
    <t>3580760008</t>
  </si>
  <si>
    <t>Istič LPN-6B-1</t>
  </si>
  <si>
    <t>3580760010</t>
  </si>
  <si>
    <t>Istič LPN-10B-1</t>
  </si>
  <si>
    <t>3580760012</t>
  </si>
  <si>
    <t>Istič LPN-16C-1</t>
  </si>
  <si>
    <t>358220064408</t>
  </si>
  <si>
    <t>Istič LTE-16C-3, 16 A, AC 230/400 V/DC 216 V, charakteristika C, 3 P, 6 kA</t>
  </si>
  <si>
    <t>358220064410</t>
  </si>
  <si>
    <t>Istič LTE-20C-3, 20 A, AC 230/400 V/DC 216 V, charakteristika C, 3 P, 6 kA</t>
  </si>
  <si>
    <t>210120411</t>
  </si>
  <si>
    <t>Prúdové chrániče štvorpólové 25 - 80 A</t>
  </si>
  <si>
    <t>358230017700</t>
  </si>
  <si>
    <t>Prúdový chránič RX3 4P, 40 A, 30 mA, typ AC, 4 moduly, LEGRAND</t>
  </si>
  <si>
    <t>210120423</t>
  </si>
  <si>
    <t>Zvodiče prepätia kombinované triedy B + C</t>
  </si>
  <si>
    <t>3690903558</t>
  </si>
  <si>
    <t>Zvodič prepätia SBK - I 40/5</t>
  </si>
  <si>
    <t>210120501</t>
  </si>
  <si>
    <t>Výkonové ističe vzduchové od 12 - 160 A</t>
  </si>
  <si>
    <t>5427847</t>
  </si>
  <si>
    <t>Hlavný istič 40 A - s centrálnym vypínaním</t>
  </si>
  <si>
    <t>3582100210</t>
  </si>
  <si>
    <t>Stýkač 25A 2N/C cievka 230V</t>
  </si>
  <si>
    <t>210193074</t>
  </si>
  <si>
    <t>Domova rozvodnica do 72 M pre zapustenú montáž bez sekacích prác</t>
  </si>
  <si>
    <t>3571201000</t>
  </si>
  <si>
    <t>Rozvádzač oceľoplechový zapustený RZB-3N72-B</t>
  </si>
  <si>
    <t>921</t>
  </si>
  <si>
    <t>210251575a</t>
  </si>
  <si>
    <t>Vystavenie revíznej správy - kusová skúška rozvádzača</t>
  </si>
  <si>
    <t>210100001</t>
  </si>
  <si>
    <t>Ukončenie vodičov v rozvádzač. vrátane zapojenia a vodičovej koncovky do 2.5 mm2</t>
  </si>
  <si>
    <t>210100002</t>
  </si>
  <si>
    <t>Ukončenie vodičov v rozvádzač. vrátane zapojenia a vodičovej koncovky do 6 mm2</t>
  </si>
  <si>
    <t>354310018000</t>
  </si>
  <si>
    <t>Káblové oko medené lisovacie CU 6 KU-L</t>
  </si>
  <si>
    <t>3 - Svetelná inštalácia</t>
  </si>
  <si>
    <t xml:space="preserve">    740 -    Silnoprúd inštalacie</t>
  </si>
  <si>
    <t xml:space="preserve">   Silnoprúd inštalacie</t>
  </si>
  <si>
    <t>210201500</t>
  </si>
  <si>
    <t>Zapojenie svietidla 1x svetelný zdroj, núdzového, s lineárnou žiarovkou - núdzový režim</t>
  </si>
  <si>
    <t>3486801020</t>
  </si>
  <si>
    <t>Nástenné núdzové svietidlo 1x11W, EVG, IP42, 3 hodina, 360x140 mm núdzový režim</t>
  </si>
  <si>
    <t>210010301</t>
  </si>
  <si>
    <t>Krabica prístrojová bez zapojenia (1901, KP 68, KZ 3)</t>
  </si>
  <si>
    <t>345410002400</t>
  </si>
  <si>
    <t>Krabica univerzálna z PVC pod omietku KU 68-1901,Dxh 73x42 mm, KOPOS</t>
  </si>
  <si>
    <t>210010311</t>
  </si>
  <si>
    <t>Krabica odbočná s viečkom kruhová , bez zapojenia</t>
  </si>
  <si>
    <t>345410002500</t>
  </si>
  <si>
    <t>Krabica univerzálna z PVC s viečkom pod omietku KU 68-1902,Dxh 73x42 mm, KOPOS</t>
  </si>
  <si>
    <t>210010321</t>
  </si>
  <si>
    <t>Krabica (1903, KR 68) odbočná s viečkom, svorkovnicou vrátane zapojenia, kruhová</t>
  </si>
  <si>
    <t>345410002600</t>
  </si>
  <si>
    <t>Krabica univerzálna z PVC s viečkom a svorkovnicou pod omietku KU 68-1903, Dxh 73x42 mm, KOPOS</t>
  </si>
  <si>
    <t>210110041</t>
  </si>
  <si>
    <t>Spínače polozapustené a zapustené vrátane zapojenia jednopólový - radenie 1</t>
  </si>
  <si>
    <t>345350002300</t>
  </si>
  <si>
    <t>Rámček TANGO 1-násobný 3901A-B10 B biely, ABB</t>
  </si>
  <si>
    <t>345310000700</t>
  </si>
  <si>
    <t>Ovládač TANGO s krytom kolísky 3558A-A91342 BW radenie 1So,1S, ABB</t>
  </si>
  <si>
    <t>210110043</t>
  </si>
  <si>
    <t>Spínač polozapustený a zapustený vrátane zapojenia sériový prep.stried. - radenie 5 A</t>
  </si>
  <si>
    <t>345330002300</t>
  </si>
  <si>
    <t>Prepínač TANGO s krytom kolísky 3558A-A05340 BW radenie 5, ABB</t>
  </si>
  <si>
    <t>210110045</t>
  </si>
  <si>
    <t>Spínač polozapustený a zapustený vrátane zapojenia stried.prep.- radenie 6</t>
  </si>
  <si>
    <t>345330003000</t>
  </si>
  <si>
    <t>Prístroj prepínača 3558-A06340 radenie 6, 6So, ABB</t>
  </si>
  <si>
    <t>345350001700</t>
  </si>
  <si>
    <t>Kryt spínača TANGO 3558C-A651 B1</t>
  </si>
  <si>
    <t>210201002</t>
  </si>
  <si>
    <t>Zapojenie svietidlá IP20, 2 x svetelný zdroj, stropného - nástenného interierového so žiarovkou</t>
  </si>
  <si>
    <t>348140000500</t>
  </si>
  <si>
    <t>Svietidlo interiérové žiarivkové stropné 2x18W, IP20, EVG</t>
  </si>
  <si>
    <t>210201912</t>
  </si>
  <si>
    <t>Montáž svietidla interiérového na strop do 2 kg</t>
  </si>
  <si>
    <t>210201922</t>
  </si>
  <si>
    <t>Montáž svietidla exterierového na stenu do 2 kg</t>
  </si>
  <si>
    <t>210881075</t>
  </si>
  <si>
    <t xml:space="preserve">Kábel bezhalogénový, medený uložený pevne N2XH 0,6/1,0 kV  3x1,5</t>
  </si>
  <si>
    <t>210881091</t>
  </si>
  <si>
    <t xml:space="preserve">Kábel bezhalogénový, medený uložený pevne N2XH 0,6/1,0 kV  4x1,5</t>
  </si>
  <si>
    <t>341610015900</t>
  </si>
  <si>
    <t>Kábel medený bezhalogenový N2XH 4x1,5 mm2</t>
  </si>
  <si>
    <t>210881100</t>
  </si>
  <si>
    <t xml:space="preserve">Kábel bezhalogénový, medený uložený pevne N2XH 0,6/1,0 kV  5x1,5</t>
  </si>
  <si>
    <t>341610016800</t>
  </si>
  <si>
    <t>Kábel medený bezhalogenový N2XH 5x1,5 mm2</t>
  </si>
  <si>
    <t>220711055</t>
  </si>
  <si>
    <t>Montáž a zapojenie pohybových senzorov PIR - vertikálna záclona</t>
  </si>
  <si>
    <t>404610002800</t>
  </si>
  <si>
    <t>Pohybový snímač alebo čidlo LUXA 101-150 čierne</t>
  </si>
  <si>
    <t>PM</t>
  </si>
  <si>
    <t>Podružný materiál</t>
  </si>
  <si>
    <t>PPV</t>
  </si>
  <si>
    <t>Podiel pridružených výkonov</t>
  </si>
  <si>
    <t>4 - Zásuvková inštalácia</t>
  </si>
  <si>
    <t xml:space="preserve">PSV -    Práce a dodávky PSV</t>
  </si>
  <si>
    <t xml:space="preserve">   Práce a dodávky PSV</t>
  </si>
  <si>
    <t>210010016</t>
  </si>
  <si>
    <t>Rúrka ohybná elektroinštalačná z PVC typ 1425 uložená voľne</t>
  </si>
  <si>
    <t>3410301025</t>
  </si>
  <si>
    <t>Rúrka ohybná MONOFLEX 320 N PVC sv. šedá/RAL 7038 1423/1 K100</t>
  </si>
  <si>
    <t>210010306</t>
  </si>
  <si>
    <t>Krabica prístrojová KU 68/71 L1, KU 68 LA/1, do dutých stien,bez zapojenia</t>
  </si>
  <si>
    <t>3450921000</t>
  </si>
  <si>
    <t>Krabica prístrojová typ: KP 68/2"111000008</t>
  </si>
  <si>
    <t>2450599060</t>
  </si>
  <si>
    <t>JUBOGLET vnútorná sadrová vyrovnávacia hmota, balenie 20 kg</t>
  </si>
  <si>
    <t>210111011</t>
  </si>
  <si>
    <t>Domová zásuvka polozapustená alebo zapustená vrátane zapojenia 10/16 A 250 V 2P + Z</t>
  </si>
  <si>
    <t>3450318300</t>
  </si>
  <si>
    <t>Zásuvka 4FN 15038 BM dvojitá</t>
  </si>
  <si>
    <t>210111032</t>
  </si>
  <si>
    <t>Domová zásuvka v krabici pre vonkajšie prostredie 10/16 A 250 V 2P + Z 2 x zapojenie</t>
  </si>
  <si>
    <t>3450365170</t>
  </si>
  <si>
    <t>Jednozásuvka kompletná, bez cloniek, s viečkom, IP44 5518A-2989 B biela</t>
  </si>
  <si>
    <t>210111102</t>
  </si>
  <si>
    <t>Priemyslová zásuvka CEE 220 V, 380 V, 500 V, vrátane zapojenia, typ CZ 3232, H, S, Z 2P + Z</t>
  </si>
  <si>
    <t>3450316400</t>
  </si>
  <si>
    <t>Zásuvka 513.3253 IZS 3232</t>
  </si>
  <si>
    <t>210290742</t>
  </si>
  <si>
    <t>Montáž motorického spotrebiča, elektromotora (s prenesením do vzdialenosti 5 m) do 3 kW, bez zapojenia</t>
  </si>
  <si>
    <t>484540018100</t>
  </si>
  <si>
    <t>Konvektor OL-6 s krytom mramorovým výšky 225 mm, dĺžky 1000 mm</t>
  </si>
  <si>
    <t>541240000700</t>
  </si>
  <si>
    <t>Ohrievač vody EOV 200 Trend elektrický tlakový nástenný akumulačný, objem 200 l, TATRAMAT</t>
  </si>
  <si>
    <t>210881022</t>
  </si>
  <si>
    <t xml:space="preserve">Kábel bezhalogénový, medený uložený voľne N2XH 0,6/1,0 kV  3x2,5</t>
  </si>
  <si>
    <t>341610014400</t>
  </si>
  <si>
    <t>Kábel medený bezhalogenový N2XH 3x2,5 mm2</t>
  </si>
  <si>
    <t>210881047</t>
  </si>
  <si>
    <t xml:space="preserve">Kábel bezhalogénový, medený uložený voľne N2XH 0,6/1,0 kV  5x2,5</t>
  </si>
  <si>
    <t>341610016900</t>
  </si>
  <si>
    <t>Kábel medený bezhalogenový N2XH 5x2,5 mm2</t>
  </si>
  <si>
    <t>220511021</t>
  </si>
  <si>
    <t>Zapojenie zásuvky 2xRJ45</t>
  </si>
  <si>
    <t>3850020710</t>
  </si>
  <si>
    <t>21445: Zásuvka dátová RJ45 Cat6 FTP, LOGUS 90, ELKO EP</t>
  </si>
  <si>
    <t>220511031</t>
  </si>
  <si>
    <t>Kábel v rúrkach</t>
  </si>
  <si>
    <t>3410300715</t>
  </si>
  <si>
    <t>FTP 4x2x0,5 Kábel pre prenos vysokofrekvenčných signálov</t>
  </si>
  <si>
    <t>220733040</t>
  </si>
  <si>
    <t>Montáž a inštalácia TV zásuvky</t>
  </si>
  <si>
    <t>3450362030</t>
  </si>
  <si>
    <t>Spodok zásuvky TV+R (EU 3503) 5011-A3503 koncový</t>
  </si>
  <si>
    <t>220733052</t>
  </si>
  <si>
    <t>Montáž a zapojenie koaxialného kábla uloženého pod omietkou</t>
  </si>
  <si>
    <t>3410351903</t>
  </si>
  <si>
    <t>VCCOY 75-3,7 Koaxiálny kábel, 75 Ohm</t>
  </si>
  <si>
    <t>5 - Uzemnenie objektu</t>
  </si>
  <si>
    <t xml:space="preserve">    46-M - Zemné práce vykonávané pri externých montážnych prácach</t>
  </si>
  <si>
    <t>210220300</t>
  </si>
  <si>
    <t>Ochranné pospájanie v práčovniach, kúpeľniach, voľne ulož.,alebo v omietke Cu 4-16mm2</t>
  </si>
  <si>
    <t>3410350202</t>
  </si>
  <si>
    <t xml:space="preserve">H07V-U 6    Kábel pre pevné uloženie, medený harmonizovaný</t>
  </si>
  <si>
    <t>3410350201</t>
  </si>
  <si>
    <t xml:space="preserve">H07V-U 4    Kábel pre pevné uloženie, medený harmonizovaný</t>
  </si>
  <si>
    <t>3410350203</t>
  </si>
  <si>
    <t xml:space="preserve">H07V-U 10    Kábel pre pevné uloženie, medený harmonizovaný</t>
  </si>
  <si>
    <t>3450705500</t>
  </si>
  <si>
    <t>I-Rúrka FXP 20</t>
  </si>
  <si>
    <t>210220020</t>
  </si>
  <si>
    <t>Uzemňovacie vedenie v zemi FeZn vrátane izolácie spojov</t>
  </si>
  <si>
    <t>354410058800</t>
  </si>
  <si>
    <t>Pásovina uzemňovacia FeZn 30 x 4 mm</t>
  </si>
  <si>
    <t>210220021</t>
  </si>
  <si>
    <t>Uzemňovacie vedenie v zemi FeZn vrátane izolácie spojov O 10mm</t>
  </si>
  <si>
    <t>354410054800</t>
  </si>
  <si>
    <t>Drôt bleskozvodový FeZn, d 10 mm</t>
  </si>
  <si>
    <t>210220031</t>
  </si>
  <si>
    <t>Ekvipotenciálna svorkovnica EPS 2 v krabici KO 125 E</t>
  </si>
  <si>
    <t>345410000400</t>
  </si>
  <si>
    <t>Krabica odbočná z PVC s viečkom pod omietku KO 125 E, šxvxh 150x150x77 mm, KOPOS</t>
  </si>
  <si>
    <t>345610005100</t>
  </si>
  <si>
    <t>Svorkovnica ekvipotencionálna EPS 2, KOPOS</t>
  </si>
  <si>
    <t>210220040</t>
  </si>
  <si>
    <t>Svorka na potrubie "BERNARD" vrátane pásika Cu</t>
  </si>
  <si>
    <t>354410006200</t>
  </si>
  <si>
    <t>Svorka uzemňovacia Bernard ZSA 16</t>
  </si>
  <si>
    <t>354410066900</t>
  </si>
  <si>
    <t>Páska CU, bleskozvodný a uzemňovací materiál, dĺžka 0,5 m</t>
  </si>
  <si>
    <t>210220253</t>
  </si>
  <si>
    <t>Svorka FeZn uzemňovacia SR03</t>
  </si>
  <si>
    <t>354410000900</t>
  </si>
  <si>
    <t>Svorka FeZn uzemňovacia označenie SR 03 A</t>
  </si>
  <si>
    <t>46-M</t>
  </si>
  <si>
    <t>Zemné práce vykonávané pri externých montážnych prácach</t>
  </si>
  <si>
    <t>460050401</t>
  </si>
  <si>
    <t xml:space="preserve">Jama pre združený stožiar pätkovaný EZP 11290 alebo 12290 v rovine, zabetonovanie, zásyp a zhutnenie,zemina  tr. 1 a 2</t>
  </si>
  <si>
    <t>460200143</t>
  </si>
  <si>
    <t>Hĺbenie káblovej ryhy ručne 35 cm širokej a 60 cm hlbokej, v zemine triedy 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</si>
</sst>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167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167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6</v>
      </c>
    </row>
    <row r="5" s="1" customFormat="1" ht="12" customHeight="1">
      <c r="B5" s="21"/>
      <c r="C5" s="22"/>
      <c r="D5" s="26" t="s">
        <v>11</v>
      </c>
      <c r="E5" s="22"/>
      <c r="F5" s="22"/>
      <c r="G5" s="22"/>
      <c r="H5" s="22"/>
      <c r="I5" s="22"/>
      <c r="J5" s="22"/>
      <c r="K5" s="27" t="s">
        <v>12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13</v>
      </c>
      <c r="BS5" s="17" t="s">
        <v>6</v>
      </c>
    </row>
    <row r="6" s="1" customFormat="1" ht="36.96" customHeight="1">
      <c r="B6" s="21"/>
      <c r="C6" s="22"/>
      <c r="D6" s="29" t="s">
        <v>14</v>
      </c>
      <c r="E6" s="22"/>
      <c r="F6" s="22"/>
      <c r="G6" s="22"/>
      <c r="H6" s="22"/>
      <c r="I6" s="22"/>
      <c r="J6" s="22"/>
      <c r="K6" s="30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16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17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18</v>
      </c>
      <c r="E8" s="22"/>
      <c r="F8" s="22"/>
      <c r="G8" s="22"/>
      <c r="H8" s="22"/>
      <c r="I8" s="22"/>
      <c r="J8" s="22"/>
      <c r="K8" s="27" t="s">
        <v>19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20</v>
      </c>
      <c r="AL8" s="22"/>
      <c r="AM8" s="22"/>
      <c r="AN8" s="33" t="s">
        <v>21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23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23</v>
      </c>
      <c r="AL13" s="22"/>
      <c r="AM13" s="22"/>
      <c r="AN13" s="34" t="s">
        <v>27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27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25</v>
      </c>
      <c r="AL14" s="22"/>
      <c r="AM14" s="22"/>
      <c r="AN14" s="34" t="s">
        <v>27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23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31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23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31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0.20000000000000001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0.20000000000000001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11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m212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14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Interreg - Youmobil - Renovácia železničnej stanice Brezno - mesto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18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Žst Brezno - mesto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20</v>
      </c>
      <c r="AJ87" s="40"/>
      <c r="AK87" s="40"/>
      <c r="AL87" s="40"/>
      <c r="AM87" s="79" t="str">
        <f>IF(AN8= "","",AN8)</f>
        <v>4. 3. 2021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22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28</v>
      </c>
      <c r="AJ89" s="40"/>
      <c r="AK89" s="40"/>
      <c r="AL89" s="40"/>
      <c r="AM89" s="80" t="str">
        <f>IF(E17="","",E17)</f>
        <v>Konstrukt steel s.r.o., Brezno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26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Matej Štugner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ROUND(AG95+AG96+AG97,2)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ROUND(AS95+AS96+AS97,2)</f>
        <v>0</v>
      </c>
      <c r="AT94" s="114">
        <f>ROUND(SUM(AV94:AW94),2)</f>
        <v>0</v>
      </c>
      <c r="AU94" s="115">
        <f>ROUND(AU95+AU96+AU97,5)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ROUND(AZ95+AZ96+AZ97,2)</f>
        <v>0</v>
      </c>
      <c r="BA94" s="114">
        <f>ROUND(BA95+BA96+BA97,2)</f>
        <v>0</v>
      </c>
      <c r="BB94" s="114">
        <f>ROUND(BB95+BB96+BB97,2)</f>
        <v>0</v>
      </c>
      <c r="BC94" s="114">
        <f>ROUND(BC95+BC96+BC97,2)</f>
        <v>0</v>
      </c>
      <c r="BD94" s="116">
        <f>ROUND(BD95+BD96+BD97,2)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'a - Udržiavacie práce zo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'a - Udržiavacie práce zo ...'!P135</f>
        <v>0</v>
      </c>
      <c r="AV95" s="128">
        <f>'a - Udržiavacie práce zo ...'!J33</f>
        <v>0</v>
      </c>
      <c r="AW95" s="128">
        <f>'a - Udržiavacie práce zo ...'!J34</f>
        <v>0</v>
      </c>
      <c r="AX95" s="128">
        <f>'a - Udržiavacie práce zo ...'!J35</f>
        <v>0</v>
      </c>
      <c r="AY95" s="128">
        <f>'a - Udržiavacie práce zo ...'!J36</f>
        <v>0</v>
      </c>
      <c r="AZ95" s="128">
        <f>'a - Udržiavacie práce zo ...'!F33</f>
        <v>0</v>
      </c>
      <c r="BA95" s="128">
        <f>'a - Udržiavacie práce zo ...'!F34</f>
        <v>0</v>
      </c>
      <c r="BB95" s="128">
        <f>'a - Udržiavacie práce zo ...'!F35</f>
        <v>0</v>
      </c>
      <c r="BC95" s="128">
        <f>'a - Udržiavacie práce zo ...'!F36</f>
        <v>0</v>
      </c>
      <c r="BD95" s="130">
        <f>'a - Udržiavacie práce zo 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75</v>
      </c>
    </row>
    <row r="96" s="7" customFormat="1" ht="16.5" customHeight="1">
      <c r="A96" s="119" t="s">
        <v>79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'b - Investícia zo strany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'b - Investícia zo strany ...'!P137</f>
        <v>0</v>
      </c>
      <c r="AV96" s="128">
        <f>'b - Investícia zo strany ...'!J33</f>
        <v>0</v>
      </c>
      <c r="AW96" s="128">
        <f>'b - Investícia zo strany ...'!J34</f>
        <v>0</v>
      </c>
      <c r="AX96" s="128">
        <f>'b - Investícia zo strany ...'!J35</f>
        <v>0</v>
      </c>
      <c r="AY96" s="128">
        <f>'b - Investícia zo strany ...'!J36</f>
        <v>0</v>
      </c>
      <c r="AZ96" s="128">
        <f>'b - Investícia zo strany ...'!F33</f>
        <v>0</v>
      </c>
      <c r="BA96" s="128">
        <f>'b - Investícia zo strany ...'!F34</f>
        <v>0</v>
      </c>
      <c r="BB96" s="128">
        <f>'b - Investícia zo strany ...'!F35</f>
        <v>0</v>
      </c>
      <c r="BC96" s="128">
        <f>'b - Investícia zo strany ...'!F36</f>
        <v>0</v>
      </c>
      <c r="BD96" s="130">
        <f>'b - Investícia zo strany ...'!F37</f>
        <v>0</v>
      </c>
      <c r="BE96" s="7"/>
      <c r="BT96" s="131" t="s">
        <v>83</v>
      </c>
      <c r="BV96" s="131" t="s">
        <v>77</v>
      </c>
      <c r="BW96" s="131" t="s">
        <v>87</v>
      </c>
      <c r="BX96" s="131" t="s">
        <v>5</v>
      </c>
      <c r="CL96" s="131" t="s">
        <v>1</v>
      </c>
      <c r="CM96" s="131" t="s">
        <v>75</v>
      </c>
    </row>
    <row r="97" s="7" customFormat="1" ht="16.5" customHeight="1">
      <c r="A97" s="7"/>
      <c r="B97" s="120"/>
      <c r="C97" s="121"/>
      <c r="D97" s="122" t="s">
        <v>88</v>
      </c>
      <c r="E97" s="122"/>
      <c r="F97" s="122"/>
      <c r="G97" s="122"/>
      <c r="H97" s="122"/>
      <c r="I97" s="123"/>
      <c r="J97" s="122" t="s">
        <v>89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32">
        <f>ROUND(SUM(AG98:AG102),2)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f>ROUND(SUM(AS98:AS102),2)</f>
        <v>0</v>
      </c>
      <c r="AT97" s="128">
        <f>ROUND(SUM(AV97:AW97),2)</f>
        <v>0</v>
      </c>
      <c r="AU97" s="129">
        <f>ROUND(SUM(AU98:AU102),5)</f>
        <v>0</v>
      </c>
      <c r="AV97" s="128">
        <f>ROUND(AZ97*L29,2)</f>
        <v>0</v>
      </c>
      <c r="AW97" s="128">
        <f>ROUND(BA97*L30,2)</f>
        <v>0</v>
      </c>
      <c r="AX97" s="128">
        <f>ROUND(BB97*L29,2)</f>
        <v>0</v>
      </c>
      <c r="AY97" s="128">
        <f>ROUND(BC97*L30,2)</f>
        <v>0</v>
      </c>
      <c r="AZ97" s="128">
        <f>ROUND(SUM(AZ98:AZ102),2)</f>
        <v>0</v>
      </c>
      <c r="BA97" s="128">
        <f>ROUND(SUM(BA98:BA102),2)</f>
        <v>0</v>
      </c>
      <c r="BB97" s="128">
        <f>ROUND(SUM(BB98:BB102),2)</f>
        <v>0</v>
      </c>
      <c r="BC97" s="128">
        <f>ROUND(SUM(BC98:BC102),2)</f>
        <v>0</v>
      </c>
      <c r="BD97" s="130">
        <f>ROUND(SUM(BD98:BD102),2)</f>
        <v>0</v>
      </c>
      <c r="BE97" s="7"/>
      <c r="BS97" s="131" t="s">
        <v>74</v>
      </c>
      <c r="BT97" s="131" t="s">
        <v>83</v>
      </c>
      <c r="BU97" s="131" t="s">
        <v>76</v>
      </c>
      <c r="BV97" s="131" t="s">
        <v>77</v>
      </c>
      <c r="BW97" s="131" t="s">
        <v>90</v>
      </c>
      <c r="BX97" s="131" t="s">
        <v>5</v>
      </c>
      <c r="CL97" s="131" t="s">
        <v>1</v>
      </c>
      <c r="CM97" s="131" t="s">
        <v>75</v>
      </c>
    </row>
    <row r="98" s="4" customFormat="1" ht="16.5" customHeight="1">
      <c r="A98" s="119" t="s">
        <v>79</v>
      </c>
      <c r="B98" s="70"/>
      <c r="C98" s="133"/>
      <c r="D98" s="133"/>
      <c r="E98" s="134" t="s">
        <v>83</v>
      </c>
      <c r="F98" s="134"/>
      <c r="G98" s="134"/>
      <c r="H98" s="134"/>
      <c r="I98" s="134"/>
      <c r="J98" s="133"/>
      <c r="K98" s="134" t="s">
        <v>91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'1 - Rozvádzač merania RE'!J32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92</v>
      </c>
      <c r="AR98" s="72"/>
      <c r="AS98" s="137">
        <v>0</v>
      </c>
      <c r="AT98" s="138">
        <f>ROUND(SUM(AV98:AW98),2)</f>
        <v>0</v>
      </c>
      <c r="AU98" s="139">
        <f>'1 - Rozvádzač merania RE'!P128</f>
        <v>0</v>
      </c>
      <c r="AV98" s="138">
        <f>'1 - Rozvádzač merania RE'!J35</f>
        <v>0</v>
      </c>
      <c r="AW98" s="138">
        <f>'1 - Rozvádzač merania RE'!J36</f>
        <v>0</v>
      </c>
      <c r="AX98" s="138">
        <f>'1 - Rozvádzač merania RE'!J37</f>
        <v>0</v>
      </c>
      <c r="AY98" s="138">
        <f>'1 - Rozvádzač merania RE'!J38</f>
        <v>0</v>
      </c>
      <c r="AZ98" s="138">
        <f>'1 - Rozvádzač merania RE'!F35</f>
        <v>0</v>
      </c>
      <c r="BA98" s="138">
        <f>'1 - Rozvádzač merania RE'!F36</f>
        <v>0</v>
      </c>
      <c r="BB98" s="138">
        <f>'1 - Rozvádzač merania RE'!F37</f>
        <v>0</v>
      </c>
      <c r="BC98" s="138">
        <f>'1 - Rozvádzač merania RE'!F38</f>
        <v>0</v>
      </c>
      <c r="BD98" s="140">
        <f>'1 - Rozvádzač merania RE'!F39</f>
        <v>0</v>
      </c>
      <c r="BE98" s="4"/>
      <c r="BT98" s="141" t="s">
        <v>93</v>
      </c>
      <c r="BV98" s="141" t="s">
        <v>77</v>
      </c>
      <c r="BW98" s="141" t="s">
        <v>94</v>
      </c>
      <c r="BX98" s="141" t="s">
        <v>90</v>
      </c>
      <c r="CL98" s="141" t="s">
        <v>1</v>
      </c>
    </row>
    <row r="99" s="4" customFormat="1" ht="16.5" customHeight="1">
      <c r="A99" s="119" t="s">
        <v>79</v>
      </c>
      <c r="B99" s="70"/>
      <c r="C99" s="133"/>
      <c r="D99" s="133"/>
      <c r="E99" s="134" t="s">
        <v>93</v>
      </c>
      <c r="F99" s="134"/>
      <c r="G99" s="134"/>
      <c r="H99" s="134"/>
      <c r="I99" s="134"/>
      <c r="J99" s="133"/>
      <c r="K99" s="134" t="s">
        <v>95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'2 - Rozvádzač RB'!J32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92</v>
      </c>
      <c r="AR99" s="72"/>
      <c r="AS99" s="137">
        <v>0</v>
      </c>
      <c r="AT99" s="138">
        <f>ROUND(SUM(AV99:AW99),2)</f>
        <v>0</v>
      </c>
      <c r="AU99" s="139">
        <f>'2 - Rozvádzač RB'!P127</f>
        <v>0</v>
      </c>
      <c r="AV99" s="138">
        <f>'2 - Rozvádzač RB'!J35</f>
        <v>0</v>
      </c>
      <c r="AW99" s="138">
        <f>'2 - Rozvádzač RB'!J36</f>
        <v>0</v>
      </c>
      <c r="AX99" s="138">
        <f>'2 - Rozvádzač RB'!J37</f>
        <v>0</v>
      </c>
      <c r="AY99" s="138">
        <f>'2 - Rozvádzač RB'!J38</f>
        <v>0</v>
      </c>
      <c r="AZ99" s="138">
        <f>'2 - Rozvádzač RB'!F35</f>
        <v>0</v>
      </c>
      <c r="BA99" s="138">
        <f>'2 - Rozvádzač RB'!F36</f>
        <v>0</v>
      </c>
      <c r="BB99" s="138">
        <f>'2 - Rozvádzač RB'!F37</f>
        <v>0</v>
      </c>
      <c r="BC99" s="138">
        <f>'2 - Rozvádzač RB'!F38</f>
        <v>0</v>
      </c>
      <c r="BD99" s="140">
        <f>'2 - Rozvádzač RB'!F39</f>
        <v>0</v>
      </c>
      <c r="BE99" s="4"/>
      <c r="BT99" s="141" t="s">
        <v>93</v>
      </c>
      <c r="BV99" s="141" t="s">
        <v>77</v>
      </c>
      <c r="BW99" s="141" t="s">
        <v>96</v>
      </c>
      <c r="BX99" s="141" t="s">
        <v>90</v>
      </c>
      <c r="CL99" s="141" t="s">
        <v>1</v>
      </c>
    </row>
    <row r="100" s="4" customFormat="1" ht="16.5" customHeight="1">
      <c r="A100" s="119" t="s">
        <v>79</v>
      </c>
      <c r="B100" s="70"/>
      <c r="C100" s="133"/>
      <c r="D100" s="133"/>
      <c r="E100" s="134" t="s">
        <v>97</v>
      </c>
      <c r="F100" s="134"/>
      <c r="G100" s="134"/>
      <c r="H100" s="134"/>
      <c r="I100" s="134"/>
      <c r="J100" s="133"/>
      <c r="K100" s="134" t="s">
        <v>98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'3 - Svetelná inštalácia'!J32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92</v>
      </c>
      <c r="AR100" s="72"/>
      <c r="AS100" s="137">
        <v>0</v>
      </c>
      <c r="AT100" s="138">
        <f>ROUND(SUM(AV100:AW100),2)</f>
        <v>0</v>
      </c>
      <c r="AU100" s="139">
        <f>'3 - Svetelná inštalácia'!P125</f>
        <v>0</v>
      </c>
      <c r="AV100" s="138">
        <f>'3 - Svetelná inštalácia'!J35</f>
        <v>0</v>
      </c>
      <c r="AW100" s="138">
        <f>'3 - Svetelná inštalácia'!J36</f>
        <v>0</v>
      </c>
      <c r="AX100" s="138">
        <f>'3 - Svetelná inštalácia'!J37</f>
        <v>0</v>
      </c>
      <c r="AY100" s="138">
        <f>'3 - Svetelná inštalácia'!J38</f>
        <v>0</v>
      </c>
      <c r="AZ100" s="138">
        <f>'3 - Svetelná inštalácia'!F35</f>
        <v>0</v>
      </c>
      <c r="BA100" s="138">
        <f>'3 - Svetelná inštalácia'!F36</f>
        <v>0</v>
      </c>
      <c r="BB100" s="138">
        <f>'3 - Svetelná inštalácia'!F37</f>
        <v>0</v>
      </c>
      <c r="BC100" s="138">
        <f>'3 - Svetelná inštalácia'!F38</f>
        <v>0</v>
      </c>
      <c r="BD100" s="140">
        <f>'3 - Svetelná inštalácia'!F39</f>
        <v>0</v>
      </c>
      <c r="BE100" s="4"/>
      <c r="BT100" s="141" t="s">
        <v>93</v>
      </c>
      <c r="BV100" s="141" t="s">
        <v>77</v>
      </c>
      <c r="BW100" s="141" t="s">
        <v>99</v>
      </c>
      <c r="BX100" s="141" t="s">
        <v>90</v>
      </c>
      <c r="CL100" s="141" t="s">
        <v>1</v>
      </c>
    </row>
    <row r="101" s="4" customFormat="1" ht="16.5" customHeight="1">
      <c r="A101" s="119" t="s">
        <v>79</v>
      </c>
      <c r="B101" s="70"/>
      <c r="C101" s="133"/>
      <c r="D101" s="133"/>
      <c r="E101" s="134" t="s">
        <v>100</v>
      </c>
      <c r="F101" s="134"/>
      <c r="G101" s="134"/>
      <c r="H101" s="134"/>
      <c r="I101" s="134"/>
      <c r="J101" s="133"/>
      <c r="K101" s="134" t="s">
        <v>101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'4 - Zásuvková inštalácia'!J32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92</v>
      </c>
      <c r="AR101" s="72"/>
      <c r="AS101" s="137">
        <v>0</v>
      </c>
      <c r="AT101" s="138">
        <f>ROUND(SUM(AV101:AW101),2)</f>
        <v>0</v>
      </c>
      <c r="AU101" s="139">
        <f>'4 - Zásuvková inštalácia'!P125</f>
        <v>0</v>
      </c>
      <c r="AV101" s="138">
        <f>'4 - Zásuvková inštalácia'!J35</f>
        <v>0</v>
      </c>
      <c r="AW101" s="138">
        <f>'4 - Zásuvková inštalácia'!J36</f>
        <v>0</v>
      </c>
      <c r="AX101" s="138">
        <f>'4 - Zásuvková inštalácia'!J37</f>
        <v>0</v>
      </c>
      <c r="AY101" s="138">
        <f>'4 - Zásuvková inštalácia'!J38</f>
        <v>0</v>
      </c>
      <c r="AZ101" s="138">
        <f>'4 - Zásuvková inštalácia'!F35</f>
        <v>0</v>
      </c>
      <c r="BA101" s="138">
        <f>'4 - Zásuvková inštalácia'!F36</f>
        <v>0</v>
      </c>
      <c r="BB101" s="138">
        <f>'4 - Zásuvková inštalácia'!F37</f>
        <v>0</v>
      </c>
      <c r="BC101" s="138">
        <f>'4 - Zásuvková inštalácia'!F38</f>
        <v>0</v>
      </c>
      <c r="BD101" s="140">
        <f>'4 - Zásuvková inštalácia'!F39</f>
        <v>0</v>
      </c>
      <c r="BE101" s="4"/>
      <c r="BT101" s="141" t="s">
        <v>93</v>
      </c>
      <c r="BV101" s="141" t="s">
        <v>77</v>
      </c>
      <c r="BW101" s="141" t="s">
        <v>102</v>
      </c>
      <c r="BX101" s="141" t="s">
        <v>90</v>
      </c>
      <c r="CL101" s="141" t="s">
        <v>1</v>
      </c>
    </row>
    <row r="102" s="4" customFormat="1" ht="16.5" customHeight="1">
      <c r="A102" s="119" t="s">
        <v>79</v>
      </c>
      <c r="B102" s="70"/>
      <c r="C102" s="133"/>
      <c r="D102" s="133"/>
      <c r="E102" s="134" t="s">
        <v>103</v>
      </c>
      <c r="F102" s="134"/>
      <c r="G102" s="134"/>
      <c r="H102" s="134"/>
      <c r="I102" s="134"/>
      <c r="J102" s="133"/>
      <c r="K102" s="134" t="s">
        <v>104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'5 - Uzemnenie objektu'!J32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92</v>
      </c>
      <c r="AR102" s="72"/>
      <c r="AS102" s="142">
        <v>0</v>
      </c>
      <c r="AT102" s="143">
        <f>ROUND(SUM(AV102:AW102),2)</f>
        <v>0</v>
      </c>
      <c r="AU102" s="144">
        <f>'5 - Uzemnenie objektu'!P125</f>
        <v>0</v>
      </c>
      <c r="AV102" s="143">
        <f>'5 - Uzemnenie objektu'!J35</f>
        <v>0</v>
      </c>
      <c r="AW102" s="143">
        <f>'5 - Uzemnenie objektu'!J36</f>
        <v>0</v>
      </c>
      <c r="AX102" s="143">
        <f>'5 - Uzemnenie objektu'!J37</f>
        <v>0</v>
      </c>
      <c r="AY102" s="143">
        <f>'5 - Uzemnenie objektu'!J38</f>
        <v>0</v>
      </c>
      <c r="AZ102" s="143">
        <f>'5 - Uzemnenie objektu'!F35</f>
        <v>0</v>
      </c>
      <c r="BA102" s="143">
        <f>'5 - Uzemnenie objektu'!F36</f>
        <v>0</v>
      </c>
      <c r="BB102" s="143">
        <f>'5 - Uzemnenie objektu'!F37</f>
        <v>0</v>
      </c>
      <c r="BC102" s="143">
        <f>'5 - Uzemnenie objektu'!F38</f>
        <v>0</v>
      </c>
      <c r="BD102" s="145">
        <f>'5 - Uzemnenie objektu'!F39</f>
        <v>0</v>
      </c>
      <c r="BE102" s="4"/>
      <c r="BT102" s="141" t="s">
        <v>93</v>
      </c>
      <c r="BV102" s="141" t="s">
        <v>77</v>
      </c>
      <c r="BW102" s="141" t="s">
        <v>105</v>
      </c>
      <c r="BX102" s="141" t="s">
        <v>90</v>
      </c>
      <c r="CL102" s="141" t="s">
        <v>1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GGUfaA0+fxz18I3OutqzxLcn6GjdMXrCP0snTd3w9P3qLSxmYxALpyb2vRaJX52sN6MoNz92YMqiS/PZ1FX7pQ==" hashValue="zJiz2JOBHw8T4sd0Y6KLGa6w/t3iKcVfOUIInis0seq3ZR5EMNXWTheoBt1iEnAQtoYuyLRXWBT6xo2E6h1QMw==" algorithmName="SHA-512" password="CA41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 - Udržiavacie práce zo ...'!C2" display="/"/>
    <hyperlink ref="A96" location="'b - Investícia zo strany ...'!C2" display="/"/>
    <hyperlink ref="A98" location="'1 - Rozvádzač merania RE'!C2" display="/"/>
    <hyperlink ref="A99" location="'2 - Rozvádzač RB'!C2" display="/"/>
    <hyperlink ref="A100" location="'3 - Svetelná inštalácia'!C2" display="/"/>
    <hyperlink ref="A101" location="'4 - Zásuvková inštalácia'!C2" display="/"/>
    <hyperlink ref="A102" location="'5 - Uzemnenie objekt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75</v>
      </c>
    </row>
    <row r="4" hidden="1" s="1" customFormat="1" ht="24.96" customHeight="1">
      <c r="B4" s="20"/>
      <c r="D4" s="148" t="s">
        <v>106</v>
      </c>
      <c r="L4" s="20"/>
      <c r="M4" s="149" t="s">
        <v>9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14</v>
      </c>
      <c r="L6" s="20"/>
    </row>
    <row r="7" hidden="1" s="1" customFormat="1" ht="16.5" customHeight="1">
      <c r="B7" s="20"/>
      <c r="E7" s="151" t="str">
        <f>'Rekapitulácia stavby'!K6</f>
        <v>Interreg - Youmobil - Renovácia železničnej stanice Brezno - mesto</v>
      </c>
      <c r="F7" s="150"/>
      <c r="G7" s="150"/>
      <c r="H7" s="150"/>
      <c r="L7" s="20"/>
    </row>
    <row r="8" hidden="1" s="2" customFormat="1" ht="12" customHeight="1">
      <c r="A8" s="38"/>
      <c r="B8" s="44"/>
      <c r="C8" s="38"/>
      <c r="D8" s="15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2" t="s">
        <v>108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0" t="s">
        <v>16</v>
      </c>
      <c r="E11" s="38"/>
      <c r="F11" s="141" t="s">
        <v>1</v>
      </c>
      <c r="G11" s="38"/>
      <c r="H11" s="38"/>
      <c r="I11" s="150" t="s">
        <v>17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0" t="s">
        <v>18</v>
      </c>
      <c r="E12" s="38"/>
      <c r="F12" s="141" t="s">
        <v>19</v>
      </c>
      <c r="G12" s="38"/>
      <c r="H12" s="38"/>
      <c r="I12" s="150" t="s">
        <v>20</v>
      </c>
      <c r="J12" s="153" t="str">
        <f>'Rekapitulácia stavby'!AN8</f>
        <v>4. 3. 2021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22</v>
      </c>
      <c r="E14" s="38"/>
      <c r="F14" s="38"/>
      <c r="G14" s="38"/>
      <c r="H14" s="38"/>
      <c r="I14" s="150" t="s">
        <v>23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109</v>
      </c>
      <c r="F15" s="38"/>
      <c r="G15" s="38"/>
      <c r="H15" s="38"/>
      <c r="I15" s="150" t="s">
        <v>25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0" t="s">
        <v>26</v>
      </c>
      <c r="E17" s="38"/>
      <c r="F17" s="38"/>
      <c r="G17" s="38"/>
      <c r="H17" s="38"/>
      <c r="I17" s="150" t="s">
        <v>23</v>
      </c>
      <c r="J17" s="33" t="str">
        <f>'Rekapitulácia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41"/>
      <c r="G18" s="141"/>
      <c r="H18" s="141"/>
      <c r="I18" s="150" t="s">
        <v>25</v>
      </c>
      <c r="J18" s="33" t="str">
        <f>'Rekapitulácia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0" t="s">
        <v>28</v>
      </c>
      <c r="E20" s="38"/>
      <c r="F20" s="38"/>
      <c r="G20" s="38"/>
      <c r="H20" s="38"/>
      <c r="I20" s="150" t="s">
        <v>23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">
        <v>29</v>
      </c>
      <c r="F21" s="38"/>
      <c r="G21" s="38"/>
      <c r="H21" s="38"/>
      <c r="I21" s="150" t="s">
        <v>25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0" t="s">
        <v>32</v>
      </c>
      <c r="E23" s="38"/>
      <c r="F23" s="38"/>
      <c r="G23" s="38"/>
      <c r="H23" s="38"/>
      <c r="I23" s="150" t="s">
        <v>23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0" t="s">
        <v>25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9" t="s">
        <v>35</v>
      </c>
      <c r="E30" s="38"/>
      <c r="F30" s="38"/>
      <c r="G30" s="38"/>
      <c r="H30" s="38"/>
      <c r="I30" s="38"/>
      <c r="J30" s="160">
        <f>ROUND(J135,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1" t="s">
        <v>37</v>
      </c>
      <c r="G32" s="38"/>
      <c r="H32" s="38"/>
      <c r="I32" s="161" t="s">
        <v>36</v>
      </c>
      <c r="J32" s="161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2" t="s">
        <v>39</v>
      </c>
      <c r="E33" s="150" t="s">
        <v>40</v>
      </c>
      <c r="F33" s="163">
        <f>ROUND((ROUND((SUM(BE135:BE264)),  2) + SUM(BE266:BE270)), 2)</f>
        <v>0</v>
      </c>
      <c r="G33" s="38"/>
      <c r="H33" s="38"/>
      <c r="I33" s="164">
        <v>0.20000000000000001</v>
      </c>
      <c r="J33" s="163">
        <f>ROUND((ROUND(((SUM(BE135:BE264))*I33),  2) + (SUM(BE266:BE270)*I33)),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0" t="s">
        <v>41</v>
      </c>
      <c r="F34" s="163">
        <f>ROUND((ROUND((SUM(BF135:BF264)),  2) + SUM(BF266:BF270)), 2)</f>
        <v>0</v>
      </c>
      <c r="G34" s="38"/>
      <c r="H34" s="38"/>
      <c r="I34" s="164">
        <v>0.20000000000000001</v>
      </c>
      <c r="J34" s="163">
        <f>ROUND((ROUND(((SUM(BF135:BF264))*I34),  2) + (SUM(BF266:BF270)*I34)),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42</v>
      </c>
      <c r="F35" s="163">
        <f>ROUND((ROUND((SUM(BG135:BG264)),  2) + SUM(BG266:BG270)), 2)</f>
        <v>0</v>
      </c>
      <c r="G35" s="38"/>
      <c r="H35" s="38"/>
      <c r="I35" s="164">
        <v>0.20000000000000001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43</v>
      </c>
      <c r="F36" s="163">
        <f>ROUND((ROUND((SUM(BH135:BH264)),  2) + SUM(BH266:BH270)), 2)</f>
        <v>0</v>
      </c>
      <c r="G36" s="38"/>
      <c r="H36" s="38"/>
      <c r="I36" s="164">
        <v>0.20000000000000001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ROUND((ROUND((SUM(BI135:BI264)),  2) + SUM(BI266:BI270)),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5"/>
      <c r="D39" s="166" t="s">
        <v>45</v>
      </c>
      <c r="E39" s="167"/>
      <c r="F39" s="167"/>
      <c r="G39" s="168" t="s">
        <v>46</v>
      </c>
      <c r="H39" s="169" t="s">
        <v>47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14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3" t="str">
        <f>E7</f>
        <v>Interreg - Youmobil - Renovácia železničnej stanice Brezno - mesto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a - Udržiavacie práce zo strany ŽSR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18</v>
      </c>
      <c r="D89" s="40"/>
      <c r="E89" s="40"/>
      <c r="F89" s="27" t="str">
        <f>F12</f>
        <v>Žst Brezno - mesto</v>
      </c>
      <c r="G89" s="40"/>
      <c r="H89" s="40"/>
      <c r="I89" s="32" t="s">
        <v>20</v>
      </c>
      <c r="J89" s="79" t="str">
        <f>IF(J12="","",J12)</f>
        <v>4. 3. 2021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22</v>
      </c>
      <c r="D91" s="40"/>
      <c r="E91" s="40"/>
      <c r="F91" s="27" t="str">
        <f>E15</f>
        <v>ŽSR</v>
      </c>
      <c r="G91" s="40"/>
      <c r="H91" s="40"/>
      <c r="I91" s="32" t="s">
        <v>28</v>
      </c>
      <c r="J91" s="36" t="str">
        <f>E21</f>
        <v>Konstrukt steel s.r.o., Brezno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26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Matej Štugner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4" t="s">
        <v>111</v>
      </c>
      <c r="D94" s="185"/>
      <c r="E94" s="185"/>
      <c r="F94" s="185"/>
      <c r="G94" s="185"/>
      <c r="H94" s="185"/>
      <c r="I94" s="185"/>
      <c r="J94" s="186" t="s">
        <v>112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87" t="s">
        <v>113</v>
      </c>
      <c r="D96" s="40"/>
      <c r="E96" s="40"/>
      <c r="F96" s="40"/>
      <c r="G96" s="40"/>
      <c r="H96" s="40"/>
      <c r="I96" s="40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114</v>
      </c>
    </row>
    <row r="97" hidden="1" s="9" customFormat="1" ht="24.96" customHeight="1">
      <c r="A97" s="9"/>
      <c r="B97" s="188"/>
      <c r="C97" s="189"/>
      <c r="D97" s="190" t="s">
        <v>115</v>
      </c>
      <c r="E97" s="191"/>
      <c r="F97" s="191"/>
      <c r="G97" s="191"/>
      <c r="H97" s="191"/>
      <c r="I97" s="191"/>
      <c r="J97" s="192">
        <f>J136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4"/>
      <c r="C98" s="133"/>
      <c r="D98" s="195" t="s">
        <v>116</v>
      </c>
      <c r="E98" s="196"/>
      <c r="F98" s="196"/>
      <c r="G98" s="196"/>
      <c r="H98" s="196"/>
      <c r="I98" s="196"/>
      <c r="J98" s="197">
        <f>J137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94"/>
      <c r="C99" s="133"/>
      <c r="D99" s="195" t="s">
        <v>117</v>
      </c>
      <c r="E99" s="196"/>
      <c r="F99" s="196"/>
      <c r="G99" s="196"/>
      <c r="H99" s="196"/>
      <c r="I99" s="196"/>
      <c r="J99" s="197">
        <f>J144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94"/>
      <c r="C100" s="133"/>
      <c r="D100" s="195" t="s">
        <v>118</v>
      </c>
      <c r="E100" s="196"/>
      <c r="F100" s="196"/>
      <c r="G100" s="196"/>
      <c r="H100" s="196"/>
      <c r="I100" s="196"/>
      <c r="J100" s="197">
        <f>J151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4"/>
      <c r="C101" s="133"/>
      <c r="D101" s="195" t="s">
        <v>119</v>
      </c>
      <c r="E101" s="196"/>
      <c r="F101" s="196"/>
      <c r="G101" s="196"/>
      <c r="H101" s="196"/>
      <c r="I101" s="196"/>
      <c r="J101" s="197">
        <f>J175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4"/>
      <c r="C102" s="133"/>
      <c r="D102" s="195" t="s">
        <v>120</v>
      </c>
      <c r="E102" s="196"/>
      <c r="F102" s="196"/>
      <c r="G102" s="196"/>
      <c r="H102" s="196"/>
      <c r="I102" s="196"/>
      <c r="J102" s="197">
        <f>J177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8"/>
      <c r="C103" s="189"/>
      <c r="D103" s="190" t="s">
        <v>121</v>
      </c>
      <c r="E103" s="191"/>
      <c r="F103" s="191"/>
      <c r="G103" s="191"/>
      <c r="H103" s="191"/>
      <c r="I103" s="191"/>
      <c r="J103" s="192">
        <f>J179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94"/>
      <c r="C104" s="133"/>
      <c r="D104" s="195" t="s">
        <v>122</v>
      </c>
      <c r="E104" s="196"/>
      <c r="F104" s="196"/>
      <c r="G104" s="196"/>
      <c r="H104" s="196"/>
      <c r="I104" s="196"/>
      <c r="J104" s="197">
        <f>J180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4"/>
      <c r="C105" s="133"/>
      <c r="D105" s="195" t="s">
        <v>123</v>
      </c>
      <c r="E105" s="196"/>
      <c r="F105" s="196"/>
      <c r="G105" s="196"/>
      <c r="H105" s="196"/>
      <c r="I105" s="196"/>
      <c r="J105" s="197">
        <f>J186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4"/>
      <c r="C106" s="133"/>
      <c r="D106" s="195" t="s">
        <v>124</v>
      </c>
      <c r="E106" s="196"/>
      <c r="F106" s="196"/>
      <c r="G106" s="196"/>
      <c r="H106" s="196"/>
      <c r="I106" s="196"/>
      <c r="J106" s="197">
        <f>J192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4"/>
      <c r="C107" s="133"/>
      <c r="D107" s="195" t="s">
        <v>125</v>
      </c>
      <c r="E107" s="196"/>
      <c r="F107" s="196"/>
      <c r="G107" s="196"/>
      <c r="H107" s="196"/>
      <c r="I107" s="196"/>
      <c r="J107" s="197">
        <f>J205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4"/>
      <c r="C108" s="133"/>
      <c r="D108" s="195" t="s">
        <v>126</v>
      </c>
      <c r="E108" s="196"/>
      <c r="F108" s="196"/>
      <c r="G108" s="196"/>
      <c r="H108" s="196"/>
      <c r="I108" s="196"/>
      <c r="J108" s="197">
        <f>J211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4"/>
      <c r="C109" s="133"/>
      <c r="D109" s="195" t="s">
        <v>127</v>
      </c>
      <c r="E109" s="196"/>
      <c r="F109" s="196"/>
      <c r="G109" s="196"/>
      <c r="H109" s="196"/>
      <c r="I109" s="196"/>
      <c r="J109" s="197">
        <f>J229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94"/>
      <c r="C110" s="133"/>
      <c r="D110" s="195" t="s">
        <v>128</v>
      </c>
      <c r="E110" s="196"/>
      <c r="F110" s="196"/>
      <c r="G110" s="196"/>
      <c r="H110" s="196"/>
      <c r="I110" s="196"/>
      <c r="J110" s="197">
        <f>J243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94"/>
      <c r="C111" s="133"/>
      <c r="D111" s="195" t="s">
        <v>129</v>
      </c>
      <c r="E111" s="196"/>
      <c r="F111" s="196"/>
      <c r="G111" s="196"/>
      <c r="H111" s="196"/>
      <c r="I111" s="196"/>
      <c r="J111" s="197">
        <f>J251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94"/>
      <c r="C112" s="133"/>
      <c r="D112" s="195" t="s">
        <v>130</v>
      </c>
      <c r="E112" s="196"/>
      <c r="F112" s="196"/>
      <c r="G112" s="196"/>
      <c r="H112" s="196"/>
      <c r="I112" s="196"/>
      <c r="J112" s="197">
        <f>J254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94"/>
      <c r="C113" s="133"/>
      <c r="D113" s="195" t="s">
        <v>131</v>
      </c>
      <c r="E113" s="196"/>
      <c r="F113" s="196"/>
      <c r="G113" s="196"/>
      <c r="H113" s="196"/>
      <c r="I113" s="196"/>
      <c r="J113" s="197">
        <f>J258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94"/>
      <c r="C114" s="133"/>
      <c r="D114" s="195" t="s">
        <v>132</v>
      </c>
      <c r="E114" s="196"/>
      <c r="F114" s="196"/>
      <c r="G114" s="196"/>
      <c r="H114" s="196"/>
      <c r="I114" s="196"/>
      <c r="J114" s="197">
        <f>J262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9" customFormat="1" ht="21.84" customHeight="1">
      <c r="A115" s="9"/>
      <c r="B115" s="188"/>
      <c r="C115" s="189"/>
      <c r="D115" s="199" t="s">
        <v>133</v>
      </c>
      <c r="E115" s="189"/>
      <c r="F115" s="189"/>
      <c r="G115" s="189"/>
      <c r="H115" s="189"/>
      <c r="I115" s="189"/>
      <c r="J115" s="200">
        <f>J265</f>
        <v>0</v>
      </c>
      <c r="K115" s="189"/>
      <c r="L115" s="19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hidden="1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hidden="1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hidden="1"/>
    <row r="119" hidden="1"/>
    <row r="120" hidden="1"/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6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134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14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83" t="str">
        <f>E7</f>
        <v>Interreg - Youmobil - Renovácia železničnej stanice Brezno - mesto</v>
      </c>
      <c r="F125" s="32"/>
      <c r="G125" s="32"/>
      <c r="H125" s="32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107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E9</f>
        <v>a - Udržiavacie práce zo strany ŽSR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18</v>
      </c>
      <c r="D129" s="40"/>
      <c r="E129" s="40"/>
      <c r="F129" s="27" t="str">
        <f>F12</f>
        <v>Žst Brezno - mesto</v>
      </c>
      <c r="G129" s="40"/>
      <c r="H129" s="40"/>
      <c r="I129" s="32" t="s">
        <v>20</v>
      </c>
      <c r="J129" s="79" t="str">
        <f>IF(J12="","",J12)</f>
        <v>4. 3. 2021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22</v>
      </c>
      <c r="D131" s="40"/>
      <c r="E131" s="40"/>
      <c r="F131" s="27" t="str">
        <f>E15</f>
        <v>ŽSR</v>
      </c>
      <c r="G131" s="40"/>
      <c r="H131" s="40"/>
      <c r="I131" s="32" t="s">
        <v>28</v>
      </c>
      <c r="J131" s="36" t="str">
        <f>E21</f>
        <v>Konstrukt steel s.r.o., Brezno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26</v>
      </c>
      <c r="D132" s="40"/>
      <c r="E132" s="40"/>
      <c r="F132" s="27" t="str">
        <f>IF(E18="","",E18)</f>
        <v>Vyplň údaj</v>
      </c>
      <c r="G132" s="40"/>
      <c r="H132" s="40"/>
      <c r="I132" s="32" t="s">
        <v>32</v>
      </c>
      <c r="J132" s="36" t="str">
        <f>E24</f>
        <v>Matej Štugner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01"/>
      <c r="B134" s="202"/>
      <c r="C134" s="203" t="s">
        <v>135</v>
      </c>
      <c r="D134" s="204" t="s">
        <v>60</v>
      </c>
      <c r="E134" s="204" t="s">
        <v>56</v>
      </c>
      <c r="F134" s="204" t="s">
        <v>57</v>
      </c>
      <c r="G134" s="204" t="s">
        <v>136</v>
      </c>
      <c r="H134" s="204" t="s">
        <v>137</v>
      </c>
      <c r="I134" s="204" t="s">
        <v>138</v>
      </c>
      <c r="J134" s="205" t="s">
        <v>112</v>
      </c>
      <c r="K134" s="206" t="s">
        <v>139</v>
      </c>
      <c r="L134" s="207"/>
      <c r="M134" s="100" t="s">
        <v>1</v>
      </c>
      <c r="N134" s="101" t="s">
        <v>39</v>
      </c>
      <c r="O134" s="101" t="s">
        <v>140</v>
      </c>
      <c r="P134" s="101" t="s">
        <v>141</v>
      </c>
      <c r="Q134" s="101" t="s">
        <v>142</v>
      </c>
      <c r="R134" s="101" t="s">
        <v>143</v>
      </c>
      <c r="S134" s="101" t="s">
        <v>144</v>
      </c>
      <c r="T134" s="102" t="s">
        <v>145</v>
      </c>
      <c r="U134" s="201"/>
      <c r="V134" s="201"/>
      <c r="W134" s="201"/>
      <c r="X134" s="201"/>
      <c r="Y134" s="201"/>
      <c r="Z134" s="201"/>
      <c r="AA134" s="201"/>
      <c r="AB134" s="201"/>
      <c r="AC134" s="201"/>
      <c r="AD134" s="201"/>
      <c r="AE134" s="201"/>
    </row>
    <row r="135" s="2" customFormat="1" ht="22.8" customHeight="1">
      <c r="A135" s="38"/>
      <c r="B135" s="39"/>
      <c r="C135" s="107" t="s">
        <v>113</v>
      </c>
      <c r="D135" s="40"/>
      <c r="E135" s="40"/>
      <c r="F135" s="40"/>
      <c r="G135" s="40"/>
      <c r="H135" s="40"/>
      <c r="I135" s="40"/>
      <c r="J135" s="208">
        <f>BK135</f>
        <v>0</v>
      </c>
      <c r="K135" s="40"/>
      <c r="L135" s="44"/>
      <c r="M135" s="103"/>
      <c r="N135" s="209"/>
      <c r="O135" s="104"/>
      <c r="P135" s="210">
        <f>P136+P179+P265</f>
        <v>0</v>
      </c>
      <c r="Q135" s="104"/>
      <c r="R135" s="210">
        <f>R136+R179+R265</f>
        <v>1.2112961999999998</v>
      </c>
      <c r="S135" s="104"/>
      <c r="T135" s="211">
        <f>T136+T179+T265</f>
        <v>61.535446399999998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74</v>
      </c>
      <c r="AU135" s="17" t="s">
        <v>114</v>
      </c>
      <c r="BK135" s="212">
        <f>BK136+BK179+BK265</f>
        <v>0</v>
      </c>
    </row>
    <row r="136" s="12" customFormat="1" ht="25.92" customHeight="1">
      <c r="A136" s="12"/>
      <c r="B136" s="213"/>
      <c r="C136" s="214"/>
      <c r="D136" s="215" t="s">
        <v>74</v>
      </c>
      <c r="E136" s="216" t="s">
        <v>146</v>
      </c>
      <c r="F136" s="216" t="s">
        <v>147</v>
      </c>
      <c r="G136" s="214"/>
      <c r="H136" s="214"/>
      <c r="I136" s="217"/>
      <c r="J136" s="200">
        <f>BK136</f>
        <v>0</v>
      </c>
      <c r="K136" s="214"/>
      <c r="L136" s="218"/>
      <c r="M136" s="219"/>
      <c r="N136" s="220"/>
      <c r="O136" s="220"/>
      <c r="P136" s="221">
        <f>P137+P144+P151+P175+P177</f>
        <v>0</v>
      </c>
      <c r="Q136" s="220"/>
      <c r="R136" s="221">
        <f>R137+R144+R151+R175+R177</f>
        <v>1.2112961999999998</v>
      </c>
      <c r="S136" s="220"/>
      <c r="T136" s="222">
        <f>T137+T144+T151+T175+T177</f>
        <v>59.024000000000001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83</v>
      </c>
      <c r="AT136" s="224" t="s">
        <v>74</v>
      </c>
      <c r="AU136" s="224" t="s">
        <v>75</v>
      </c>
      <c r="AY136" s="223" t="s">
        <v>148</v>
      </c>
      <c r="BK136" s="225">
        <f>BK137+BK144+BK151+BK175+BK177</f>
        <v>0</v>
      </c>
    </row>
    <row r="137" s="12" customFormat="1" ht="22.8" customHeight="1">
      <c r="A137" s="12"/>
      <c r="B137" s="213"/>
      <c r="C137" s="214"/>
      <c r="D137" s="215" t="s">
        <v>74</v>
      </c>
      <c r="E137" s="226" t="s">
        <v>97</v>
      </c>
      <c r="F137" s="226" t="s">
        <v>149</v>
      </c>
      <c r="G137" s="214"/>
      <c r="H137" s="214"/>
      <c r="I137" s="217"/>
      <c r="J137" s="227">
        <f>BK137</f>
        <v>0</v>
      </c>
      <c r="K137" s="214"/>
      <c r="L137" s="218"/>
      <c r="M137" s="219"/>
      <c r="N137" s="220"/>
      <c r="O137" s="220"/>
      <c r="P137" s="221">
        <f>SUM(P138:P143)</f>
        <v>0</v>
      </c>
      <c r="Q137" s="220"/>
      <c r="R137" s="221">
        <f>SUM(R138:R143)</f>
        <v>1.1576849999999999</v>
      </c>
      <c r="S137" s="220"/>
      <c r="T137" s="222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83</v>
      </c>
      <c r="AT137" s="224" t="s">
        <v>74</v>
      </c>
      <c r="AU137" s="224" t="s">
        <v>83</v>
      </c>
      <c r="AY137" s="223" t="s">
        <v>148</v>
      </c>
      <c r="BK137" s="225">
        <f>SUM(BK138:BK143)</f>
        <v>0</v>
      </c>
    </row>
    <row r="138" s="2" customFormat="1" ht="16.5" customHeight="1">
      <c r="A138" s="38"/>
      <c r="B138" s="39"/>
      <c r="C138" s="228" t="s">
        <v>83</v>
      </c>
      <c r="D138" s="228" t="s">
        <v>150</v>
      </c>
      <c r="E138" s="229" t="s">
        <v>151</v>
      </c>
      <c r="F138" s="230" t="s">
        <v>152</v>
      </c>
      <c r="G138" s="231" t="s">
        <v>153</v>
      </c>
      <c r="H138" s="232">
        <v>0.5</v>
      </c>
      <c r="I138" s="233"/>
      <c r="J138" s="232">
        <f>ROUND(I138*H138,3)</f>
        <v>0</v>
      </c>
      <c r="K138" s="234"/>
      <c r="L138" s="44"/>
      <c r="M138" s="235" t="s">
        <v>1</v>
      </c>
      <c r="N138" s="236" t="s">
        <v>41</v>
      </c>
      <c r="O138" s="91"/>
      <c r="P138" s="237">
        <f>O138*H138</f>
        <v>0</v>
      </c>
      <c r="Q138" s="237">
        <v>2.2968899999999999</v>
      </c>
      <c r="R138" s="237">
        <f>Q138*H138</f>
        <v>1.1484449999999999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100</v>
      </c>
      <c r="AT138" s="239" t="s">
        <v>150</v>
      </c>
      <c r="AU138" s="239" t="s">
        <v>93</v>
      </c>
      <c r="AY138" s="17" t="s">
        <v>148</v>
      </c>
      <c r="BE138" s="240">
        <f>IF(N138="základná",J138,0)</f>
        <v>0</v>
      </c>
      <c r="BF138" s="240">
        <f>IF(N138="znížená",J138,0)</f>
        <v>0</v>
      </c>
      <c r="BG138" s="240">
        <f>IF(N138="zákl. prenesená",J138,0)</f>
        <v>0</v>
      </c>
      <c r="BH138" s="240">
        <f>IF(N138="zníž. prenesená",J138,0)</f>
        <v>0</v>
      </c>
      <c r="BI138" s="240">
        <f>IF(N138="nulová",J138,0)</f>
        <v>0</v>
      </c>
      <c r="BJ138" s="17" t="s">
        <v>93</v>
      </c>
      <c r="BK138" s="241">
        <f>ROUND(I138*H138,3)</f>
        <v>0</v>
      </c>
      <c r="BL138" s="17" t="s">
        <v>100</v>
      </c>
      <c r="BM138" s="239" t="s">
        <v>154</v>
      </c>
    </row>
    <row r="139" s="13" customFormat="1">
      <c r="A139" s="13"/>
      <c r="B139" s="242"/>
      <c r="C139" s="243"/>
      <c r="D139" s="244" t="s">
        <v>155</v>
      </c>
      <c r="E139" s="245" t="s">
        <v>1</v>
      </c>
      <c r="F139" s="246" t="s">
        <v>156</v>
      </c>
      <c r="G139" s="243"/>
      <c r="H139" s="245" t="s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155</v>
      </c>
      <c r="AU139" s="252" t="s">
        <v>93</v>
      </c>
      <c r="AV139" s="13" t="s">
        <v>83</v>
      </c>
      <c r="AW139" s="13" t="s">
        <v>30</v>
      </c>
      <c r="AX139" s="13" t="s">
        <v>75</v>
      </c>
      <c r="AY139" s="252" t="s">
        <v>148</v>
      </c>
    </row>
    <row r="140" s="14" customFormat="1">
      <c r="A140" s="14"/>
      <c r="B140" s="253"/>
      <c r="C140" s="254"/>
      <c r="D140" s="244" t="s">
        <v>155</v>
      </c>
      <c r="E140" s="255" t="s">
        <v>1</v>
      </c>
      <c r="F140" s="256" t="s">
        <v>157</v>
      </c>
      <c r="G140" s="254"/>
      <c r="H140" s="257">
        <v>0.5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155</v>
      </c>
      <c r="AU140" s="263" t="s">
        <v>93</v>
      </c>
      <c r="AV140" s="14" t="s">
        <v>93</v>
      </c>
      <c r="AW140" s="14" t="s">
        <v>30</v>
      </c>
      <c r="AX140" s="14" t="s">
        <v>83</v>
      </c>
      <c r="AY140" s="263" t="s">
        <v>148</v>
      </c>
    </row>
    <row r="141" s="2" customFormat="1" ht="21.75" customHeight="1">
      <c r="A141" s="38"/>
      <c r="B141" s="39"/>
      <c r="C141" s="228" t="s">
        <v>93</v>
      </c>
      <c r="D141" s="228" t="s">
        <v>150</v>
      </c>
      <c r="E141" s="229" t="s">
        <v>158</v>
      </c>
      <c r="F141" s="230" t="s">
        <v>159</v>
      </c>
      <c r="G141" s="231" t="s">
        <v>160</v>
      </c>
      <c r="H141" s="232">
        <v>6</v>
      </c>
      <c r="I141" s="233"/>
      <c r="J141" s="232">
        <f>ROUND(I141*H141,3)</f>
        <v>0</v>
      </c>
      <c r="K141" s="234"/>
      <c r="L141" s="44"/>
      <c r="M141" s="235" t="s">
        <v>1</v>
      </c>
      <c r="N141" s="236" t="s">
        <v>41</v>
      </c>
      <c r="O141" s="91"/>
      <c r="P141" s="237">
        <f>O141*H141</f>
        <v>0</v>
      </c>
      <c r="Q141" s="237">
        <v>0.0015399999999999999</v>
      </c>
      <c r="R141" s="237">
        <f>Q141*H141</f>
        <v>0.0092399999999999999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100</v>
      </c>
      <c r="AT141" s="239" t="s">
        <v>150</v>
      </c>
      <c r="AU141" s="239" t="s">
        <v>93</v>
      </c>
      <c r="AY141" s="17" t="s">
        <v>148</v>
      </c>
      <c r="BE141" s="240">
        <f>IF(N141="základná",J141,0)</f>
        <v>0</v>
      </c>
      <c r="BF141" s="240">
        <f>IF(N141="znížená",J141,0)</f>
        <v>0</v>
      </c>
      <c r="BG141" s="240">
        <f>IF(N141="zákl. prenesená",J141,0)</f>
        <v>0</v>
      </c>
      <c r="BH141" s="240">
        <f>IF(N141="zníž. prenesená",J141,0)</f>
        <v>0</v>
      </c>
      <c r="BI141" s="240">
        <f>IF(N141="nulová",J141,0)</f>
        <v>0</v>
      </c>
      <c r="BJ141" s="17" t="s">
        <v>93</v>
      </c>
      <c r="BK141" s="241">
        <f>ROUND(I141*H141,3)</f>
        <v>0</v>
      </c>
      <c r="BL141" s="17" t="s">
        <v>100</v>
      </c>
      <c r="BM141" s="239" t="s">
        <v>161</v>
      </c>
    </row>
    <row r="142" s="2" customFormat="1" ht="21.75" customHeight="1">
      <c r="A142" s="38"/>
      <c r="B142" s="39"/>
      <c r="C142" s="228" t="s">
        <v>97</v>
      </c>
      <c r="D142" s="228" t="s">
        <v>150</v>
      </c>
      <c r="E142" s="229" t="s">
        <v>162</v>
      </c>
      <c r="F142" s="230" t="s">
        <v>163</v>
      </c>
      <c r="G142" s="231" t="s">
        <v>160</v>
      </c>
      <c r="H142" s="232">
        <v>6</v>
      </c>
      <c r="I142" s="233"/>
      <c r="J142" s="232">
        <f>ROUND(I142*H142,3)</f>
        <v>0</v>
      </c>
      <c r="K142" s="234"/>
      <c r="L142" s="44"/>
      <c r="M142" s="235" t="s">
        <v>1</v>
      </c>
      <c r="N142" s="236" t="s">
        <v>41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100</v>
      </c>
      <c r="AT142" s="239" t="s">
        <v>150</v>
      </c>
      <c r="AU142" s="239" t="s">
        <v>93</v>
      </c>
      <c r="AY142" s="17" t="s">
        <v>148</v>
      </c>
      <c r="BE142" s="240">
        <f>IF(N142="základná",J142,0)</f>
        <v>0</v>
      </c>
      <c r="BF142" s="240">
        <f>IF(N142="znížená",J142,0)</f>
        <v>0</v>
      </c>
      <c r="BG142" s="240">
        <f>IF(N142="zákl. prenesená",J142,0)</f>
        <v>0</v>
      </c>
      <c r="BH142" s="240">
        <f>IF(N142="zníž. prenesená",J142,0)</f>
        <v>0</v>
      </c>
      <c r="BI142" s="240">
        <f>IF(N142="nulová",J142,0)</f>
        <v>0</v>
      </c>
      <c r="BJ142" s="17" t="s">
        <v>93</v>
      </c>
      <c r="BK142" s="241">
        <f>ROUND(I142*H142,3)</f>
        <v>0</v>
      </c>
      <c r="BL142" s="17" t="s">
        <v>100</v>
      </c>
      <c r="BM142" s="239" t="s">
        <v>164</v>
      </c>
    </row>
    <row r="143" s="2" customFormat="1" ht="33" customHeight="1">
      <c r="A143" s="38"/>
      <c r="B143" s="39"/>
      <c r="C143" s="228" t="s">
        <v>100</v>
      </c>
      <c r="D143" s="228" t="s">
        <v>150</v>
      </c>
      <c r="E143" s="229" t="s">
        <v>165</v>
      </c>
      <c r="F143" s="230" t="s">
        <v>166</v>
      </c>
      <c r="G143" s="231" t="s">
        <v>160</v>
      </c>
      <c r="H143" s="232">
        <v>2</v>
      </c>
      <c r="I143" s="233"/>
      <c r="J143" s="232">
        <f>ROUND(I143*H143,3)</f>
        <v>0</v>
      </c>
      <c r="K143" s="234"/>
      <c r="L143" s="44"/>
      <c r="M143" s="235" t="s">
        <v>1</v>
      </c>
      <c r="N143" s="236" t="s">
        <v>41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100</v>
      </c>
      <c r="AT143" s="239" t="s">
        <v>150</v>
      </c>
      <c r="AU143" s="239" t="s">
        <v>93</v>
      </c>
      <c r="AY143" s="17" t="s">
        <v>148</v>
      </c>
      <c r="BE143" s="240">
        <f>IF(N143="základná",J143,0)</f>
        <v>0</v>
      </c>
      <c r="BF143" s="240">
        <f>IF(N143="znížená",J143,0)</f>
        <v>0</v>
      </c>
      <c r="BG143" s="240">
        <f>IF(N143="zákl. prenesená",J143,0)</f>
        <v>0</v>
      </c>
      <c r="BH143" s="240">
        <f>IF(N143="zníž. prenesená",J143,0)</f>
        <v>0</v>
      </c>
      <c r="BI143" s="240">
        <f>IF(N143="nulová",J143,0)</f>
        <v>0</v>
      </c>
      <c r="BJ143" s="17" t="s">
        <v>93</v>
      </c>
      <c r="BK143" s="241">
        <f>ROUND(I143*H143,3)</f>
        <v>0</v>
      </c>
      <c r="BL143" s="17" t="s">
        <v>100</v>
      </c>
      <c r="BM143" s="239" t="s">
        <v>167</v>
      </c>
    </row>
    <row r="144" s="12" customFormat="1" ht="22.8" customHeight="1">
      <c r="A144" s="12"/>
      <c r="B144" s="213"/>
      <c r="C144" s="214"/>
      <c r="D144" s="215" t="s">
        <v>74</v>
      </c>
      <c r="E144" s="226" t="s">
        <v>168</v>
      </c>
      <c r="F144" s="226" t="s">
        <v>169</v>
      </c>
      <c r="G144" s="214"/>
      <c r="H144" s="214"/>
      <c r="I144" s="217"/>
      <c r="J144" s="227">
        <f>BK144</f>
        <v>0</v>
      </c>
      <c r="K144" s="214"/>
      <c r="L144" s="218"/>
      <c r="M144" s="219"/>
      <c r="N144" s="220"/>
      <c r="O144" s="220"/>
      <c r="P144" s="221">
        <f>SUM(P145:P150)</f>
        <v>0</v>
      </c>
      <c r="Q144" s="220"/>
      <c r="R144" s="221">
        <f>SUM(R145:R150)</f>
        <v>0</v>
      </c>
      <c r="S144" s="220"/>
      <c r="T144" s="222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3" t="s">
        <v>83</v>
      </c>
      <c r="AT144" s="224" t="s">
        <v>74</v>
      </c>
      <c r="AU144" s="224" t="s">
        <v>83</v>
      </c>
      <c r="AY144" s="223" t="s">
        <v>148</v>
      </c>
      <c r="BK144" s="225">
        <f>SUM(BK145:BK150)</f>
        <v>0</v>
      </c>
    </row>
    <row r="145" s="2" customFormat="1" ht="33" customHeight="1">
      <c r="A145" s="38"/>
      <c r="B145" s="39"/>
      <c r="C145" s="228" t="s">
        <v>103</v>
      </c>
      <c r="D145" s="228" t="s">
        <v>150</v>
      </c>
      <c r="E145" s="229" t="s">
        <v>170</v>
      </c>
      <c r="F145" s="230" t="s">
        <v>171</v>
      </c>
      <c r="G145" s="231" t="s">
        <v>160</v>
      </c>
      <c r="H145" s="232">
        <v>4</v>
      </c>
      <c r="I145" s="233"/>
      <c r="J145" s="232">
        <f>ROUND(I145*H145,3)</f>
        <v>0</v>
      </c>
      <c r="K145" s="234"/>
      <c r="L145" s="44"/>
      <c r="M145" s="235" t="s">
        <v>1</v>
      </c>
      <c r="N145" s="236" t="s">
        <v>41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100</v>
      </c>
      <c r="AT145" s="239" t="s">
        <v>150</v>
      </c>
      <c r="AU145" s="239" t="s">
        <v>93</v>
      </c>
      <c r="AY145" s="17" t="s">
        <v>148</v>
      </c>
      <c r="BE145" s="240">
        <f>IF(N145="základná",J145,0)</f>
        <v>0</v>
      </c>
      <c r="BF145" s="240">
        <f>IF(N145="znížená",J145,0)</f>
        <v>0</v>
      </c>
      <c r="BG145" s="240">
        <f>IF(N145="zákl. prenesená",J145,0)</f>
        <v>0</v>
      </c>
      <c r="BH145" s="240">
        <f>IF(N145="zníž. prenesená",J145,0)</f>
        <v>0</v>
      </c>
      <c r="BI145" s="240">
        <f>IF(N145="nulová",J145,0)</f>
        <v>0</v>
      </c>
      <c r="BJ145" s="17" t="s">
        <v>93</v>
      </c>
      <c r="BK145" s="241">
        <f>ROUND(I145*H145,3)</f>
        <v>0</v>
      </c>
      <c r="BL145" s="17" t="s">
        <v>100</v>
      </c>
      <c r="BM145" s="239" t="s">
        <v>172</v>
      </c>
    </row>
    <row r="146" s="2" customFormat="1" ht="21.75" customHeight="1">
      <c r="A146" s="38"/>
      <c r="B146" s="39"/>
      <c r="C146" s="228" t="s">
        <v>168</v>
      </c>
      <c r="D146" s="228" t="s">
        <v>150</v>
      </c>
      <c r="E146" s="229" t="s">
        <v>173</v>
      </c>
      <c r="F146" s="230" t="s">
        <v>174</v>
      </c>
      <c r="G146" s="231" t="s">
        <v>160</v>
      </c>
      <c r="H146" s="232">
        <v>6</v>
      </c>
      <c r="I146" s="233"/>
      <c r="J146" s="232">
        <f>ROUND(I146*H146,3)</f>
        <v>0</v>
      </c>
      <c r="K146" s="234"/>
      <c r="L146" s="44"/>
      <c r="M146" s="235" t="s">
        <v>1</v>
      </c>
      <c r="N146" s="236" t="s">
        <v>41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100</v>
      </c>
      <c r="AT146" s="239" t="s">
        <v>150</v>
      </c>
      <c r="AU146" s="239" t="s">
        <v>93</v>
      </c>
      <c r="AY146" s="17" t="s">
        <v>148</v>
      </c>
      <c r="BE146" s="240">
        <f>IF(N146="základná",J146,0)</f>
        <v>0</v>
      </c>
      <c r="BF146" s="240">
        <f>IF(N146="znížená",J146,0)</f>
        <v>0</v>
      </c>
      <c r="BG146" s="240">
        <f>IF(N146="zákl. prenesená",J146,0)</f>
        <v>0</v>
      </c>
      <c r="BH146" s="240">
        <f>IF(N146="zníž. prenesená",J146,0)</f>
        <v>0</v>
      </c>
      <c r="BI146" s="240">
        <f>IF(N146="nulová",J146,0)</f>
        <v>0</v>
      </c>
      <c r="BJ146" s="17" t="s">
        <v>93</v>
      </c>
      <c r="BK146" s="241">
        <f>ROUND(I146*H146,3)</f>
        <v>0</v>
      </c>
      <c r="BL146" s="17" t="s">
        <v>100</v>
      </c>
      <c r="BM146" s="239" t="s">
        <v>175</v>
      </c>
    </row>
    <row r="147" s="2" customFormat="1" ht="21.75" customHeight="1">
      <c r="A147" s="38"/>
      <c r="B147" s="39"/>
      <c r="C147" s="264" t="s">
        <v>176</v>
      </c>
      <c r="D147" s="264" t="s">
        <v>177</v>
      </c>
      <c r="E147" s="265" t="s">
        <v>178</v>
      </c>
      <c r="F147" s="266" t="s">
        <v>179</v>
      </c>
      <c r="G147" s="267" t="s">
        <v>160</v>
      </c>
      <c r="H147" s="268">
        <v>6.9000000000000004</v>
      </c>
      <c r="I147" s="269"/>
      <c r="J147" s="268">
        <f>ROUND(I147*H147,3)</f>
        <v>0</v>
      </c>
      <c r="K147" s="270"/>
      <c r="L147" s="271"/>
      <c r="M147" s="272" t="s">
        <v>1</v>
      </c>
      <c r="N147" s="273" t="s">
        <v>41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180</v>
      </c>
      <c r="AT147" s="239" t="s">
        <v>177</v>
      </c>
      <c r="AU147" s="239" t="s">
        <v>93</v>
      </c>
      <c r="AY147" s="17" t="s">
        <v>148</v>
      </c>
      <c r="BE147" s="240">
        <f>IF(N147="základná",J147,0)</f>
        <v>0</v>
      </c>
      <c r="BF147" s="240">
        <f>IF(N147="znížená",J147,0)</f>
        <v>0</v>
      </c>
      <c r="BG147" s="240">
        <f>IF(N147="zákl. prenesená",J147,0)</f>
        <v>0</v>
      </c>
      <c r="BH147" s="240">
        <f>IF(N147="zníž. prenesená",J147,0)</f>
        <v>0</v>
      </c>
      <c r="BI147" s="240">
        <f>IF(N147="nulová",J147,0)</f>
        <v>0</v>
      </c>
      <c r="BJ147" s="17" t="s">
        <v>93</v>
      </c>
      <c r="BK147" s="241">
        <f>ROUND(I147*H147,3)</f>
        <v>0</v>
      </c>
      <c r="BL147" s="17" t="s">
        <v>100</v>
      </c>
      <c r="BM147" s="239" t="s">
        <v>181</v>
      </c>
    </row>
    <row r="148" s="2" customFormat="1" ht="16.5" customHeight="1">
      <c r="A148" s="38"/>
      <c r="B148" s="39"/>
      <c r="C148" s="228" t="s">
        <v>180</v>
      </c>
      <c r="D148" s="228" t="s">
        <v>150</v>
      </c>
      <c r="E148" s="229" t="s">
        <v>182</v>
      </c>
      <c r="F148" s="230" t="s">
        <v>183</v>
      </c>
      <c r="G148" s="231" t="s">
        <v>184</v>
      </c>
      <c r="H148" s="232">
        <v>6</v>
      </c>
      <c r="I148" s="233"/>
      <c r="J148" s="232">
        <f>ROUND(I148*H148,3)</f>
        <v>0</v>
      </c>
      <c r="K148" s="234"/>
      <c r="L148" s="44"/>
      <c r="M148" s="235" t="s">
        <v>1</v>
      </c>
      <c r="N148" s="236" t="s">
        <v>41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100</v>
      </c>
      <c r="AT148" s="239" t="s">
        <v>150</v>
      </c>
      <c r="AU148" s="239" t="s">
        <v>93</v>
      </c>
      <c r="AY148" s="17" t="s">
        <v>148</v>
      </c>
      <c r="BE148" s="240">
        <f>IF(N148="základná",J148,0)</f>
        <v>0</v>
      </c>
      <c r="BF148" s="240">
        <f>IF(N148="znížená",J148,0)</f>
        <v>0</v>
      </c>
      <c r="BG148" s="240">
        <f>IF(N148="zákl. prenesená",J148,0)</f>
        <v>0</v>
      </c>
      <c r="BH148" s="240">
        <f>IF(N148="zníž. prenesená",J148,0)</f>
        <v>0</v>
      </c>
      <c r="BI148" s="240">
        <f>IF(N148="nulová",J148,0)</f>
        <v>0</v>
      </c>
      <c r="BJ148" s="17" t="s">
        <v>93</v>
      </c>
      <c r="BK148" s="241">
        <f>ROUND(I148*H148,3)</f>
        <v>0</v>
      </c>
      <c r="BL148" s="17" t="s">
        <v>100</v>
      </c>
      <c r="BM148" s="239" t="s">
        <v>185</v>
      </c>
    </row>
    <row r="149" s="2" customFormat="1" ht="33" customHeight="1">
      <c r="A149" s="38"/>
      <c r="B149" s="39"/>
      <c r="C149" s="264" t="s">
        <v>186</v>
      </c>
      <c r="D149" s="264" t="s">
        <v>177</v>
      </c>
      <c r="E149" s="265" t="s">
        <v>187</v>
      </c>
      <c r="F149" s="266" t="s">
        <v>188</v>
      </c>
      <c r="G149" s="267" t="s">
        <v>184</v>
      </c>
      <c r="H149" s="268">
        <v>6.0599999999999996</v>
      </c>
      <c r="I149" s="269"/>
      <c r="J149" s="268">
        <f>ROUND(I149*H149,3)</f>
        <v>0</v>
      </c>
      <c r="K149" s="270"/>
      <c r="L149" s="271"/>
      <c r="M149" s="272" t="s">
        <v>1</v>
      </c>
      <c r="N149" s="273" t="s">
        <v>41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180</v>
      </c>
      <c r="AT149" s="239" t="s">
        <v>177</v>
      </c>
      <c r="AU149" s="239" t="s">
        <v>93</v>
      </c>
      <c r="AY149" s="17" t="s">
        <v>148</v>
      </c>
      <c r="BE149" s="240">
        <f>IF(N149="základná",J149,0)</f>
        <v>0</v>
      </c>
      <c r="BF149" s="240">
        <f>IF(N149="znížená",J149,0)</f>
        <v>0</v>
      </c>
      <c r="BG149" s="240">
        <f>IF(N149="zákl. prenesená",J149,0)</f>
        <v>0</v>
      </c>
      <c r="BH149" s="240">
        <f>IF(N149="zníž. prenesená",J149,0)</f>
        <v>0</v>
      </c>
      <c r="BI149" s="240">
        <f>IF(N149="nulová",J149,0)</f>
        <v>0</v>
      </c>
      <c r="BJ149" s="17" t="s">
        <v>93</v>
      </c>
      <c r="BK149" s="241">
        <f>ROUND(I149*H149,3)</f>
        <v>0</v>
      </c>
      <c r="BL149" s="17" t="s">
        <v>100</v>
      </c>
      <c r="BM149" s="239" t="s">
        <v>189</v>
      </c>
    </row>
    <row r="150" s="2" customFormat="1" ht="21.75" customHeight="1">
      <c r="A150" s="38"/>
      <c r="B150" s="39"/>
      <c r="C150" s="228" t="s">
        <v>190</v>
      </c>
      <c r="D150" s="228" t="s">
        <v>150</v>
      </c>
      <c r="E150" s="229" t="s">
        <v>191</v>
      </c>
      <c r="F150" s="230" t="s">
        <v>192</v>
      </c>
      <c r="G150" s="231" t="s">
        <v>160</v>
      </c>
      <c r="H150" s="232">
        <v>6</v>
      </c>
      <c r="I150" s="233"/>
      <c r="J150" s="232">
        <f>ROUND(I150*H150,3)</f>
        <v>0</v>
      </c>
      <c r="K150" s="234"/>
      <c r="L150" s="44"/>
      <c r="M150" s="235" t="s">
        <v>1</v>
      </c>
      <c r="N150" s="236" t="s">
        <v>41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100</v>
      </c>
      <c r="AT150" s="239" t="s">
        <v>150</v>
      </c>
      <c r="AU150" s="239" t="s">
        <v>93</v>
      </c>
      <c r="AY150" s="17" t="s">
        <v>148</v>
      </c>
      <c r="BE150" s="240">
        <f>IF(N150="základná",J150,0)</f>
        <v>0</v>
      </c>
      <c r="BF150" s="240">
        <f>IF(N150="znížená",J150,0)</f>
        <v>0</v>
      </c>
      <c r="BG150" s="240">
        <f>IF(N150="zákl. prenesená",J150,0)</f>
        <v>0</v>
      </c>
      <c r="BH150" s="240">
        <f>IF(N150="zníž. prenesená",J150,0)</f>
        <v>0</v>
      </c>
      <c r="BI150" s="240">
        <f>IF(N150="nulová",J150,0)</f>
        <v>0</v>
      </c>
      <c r="BJ150" s="17" t="s">
        <v>93</v>
      </c>
      <c r="BK150" s="241">
        <f>ROUND(I150*H150,3)</f>
        <v>0</v>
      </c>
      <c r="BL150" s="17" t="s">
        <v>100</v>
      </c>
      <c r="BM150" s="239" t="s">
        <v>193</v>
      </c>
    </row>
    <row r="151" s="12" customFormat="1" ht="22.8" customHeight="1">
      <c r="A151" s="12"/>
      <c r="B151" s="213"/>
      <c r="C151" s="214"/>
      <c r="D151" s="215" t="s">
        <v>74</v>
      </c>
      <c r="E151" s="226" t="s">
        <v>186</v>
      </c>
      <c r="F151" s="226" t="s">
        <v>194</v>
      </c>
      <c r="G151" s="214"/>
      <c r="H151" s="214"/>
      <c r="I151" s="217"/>
      <c r="J151" s="227">
        <f>BK151</f>
        <v>0</v>
      </c>
      <c r="K151" s="214"/>
      <c r="L151" s="218"/>
      <c r="M151" s="219"/>
      <c r="N151" s="220"/>
      <c r="O151" s="220"/>
      <c r="P151" s="221">
        <f>SUM(P152:P174)</f>
        <v>0</v>
      </c>
      <c r="Q151" s="220"/>
      <c r="R151" s="221">
        <f>SUM(R152:R174)</f>
        <v>0.053611199999999998</v>
      </c>
      <c r="S151" s="220"/>
      <c r="T151" s="222">
        <f>SUM(T152:T174)</f>
        <v>59.024000000000001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83</v>
      </c>
      <c r="AT151" s="224" t="s">
        <v>74</v>
      </c>
      <c r="AU151" s="224" t="s">
        <v>83</v>
      </c>
      <c r="AY151" s="223" t="s">
        <v>148</v>
      </c>
      <c r="BK151" s="225">
        <f>SUM(BK152:BK174)</f>
        <v>0</v>
      </c>
    </row>
    <row r="152" s="2" customFormat="1" ht="33" customHeight="1">
      <c r="A152" s="38"/>
      <c r="B152" s="39"/>
      <c r="C152" s="228" t="s">
        <v>195</v>
      </c>
      <c r="D152" s="228" t="s">
        <v>150</v>
      </c>
      <c r="E152" s="229" t="s">
        <v>196</v>
      </c>
      <c r="F152" s="230" t="s">
        <v>197</v>
      </c>
      <c r="G152" s="231" t="s">
        <v>160</v>
      </c>
      <c r="H152" s="232">
        <v>2</v>
      </c>
      <c r="I152" s="233"/>
      <c r="J152" s="232">
        <f>ROUND(I152*H152,3)</f>
        <v>0</v>
      </c>
      <c r="K152" s="234"/>
      <c r="L152" s="44"/>
      <c r="M152" s="235" t="s">
        <v>1</v>
      </c>
      <c r="N152" s="236" t="s">
        <v>41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100</v>
      </c>
      <c r="AT152" s="239" t="s">
        <v>150</v>
      </c>
      <c r="AU152" s="239" t="s">
        <v>93</v>
      </c>
      <c r="AY152" s="17" t="s">
        <v>148</v>
      </c>
      <c r="BE152" s="240">
        <f>IF(N152="základná",J152,0)</f>
        <v>0</v>
      </c>
      <c r="BF152" s="240">
        <f>IF(N152="znížená",J152,0)</f>
        <v>0</v>
      </c>
      <c r="BG152" s="240">
        <f>IF(N152="zákl. prenesená",J152,0)</f>
        <v>0</v>
      </c>
      <c r="BH152" s="240">
        <f>IF(N152="zníž. prenesená",J152,0)</f>
        <v>0</v>
      </c>
      <c r="BI152" s="240">
        <f>IF(N152="nulová",J152,0)</f>
        <v>0</v>
      </c>
      <c r="BJ152" s="17" t="s">
        <v>93</v>
      </c>
      <c r="BK152" s="241">
        <f>ROUND(I152*H152,3)</f>
        <v>0</v>
      </c>
      <c r="BL152" s="17" t="s">
        <v>100</v>
      </c>
      <c r="BM152" s="239" t="s">
        <v>198</v>
      </c>
    </row>
    <row r="153" s="2" customFormat="1" ht="33" customHeight="1">
      <c r="A153" s="38"/>
      <c r="B153" s="39"/>
      <c r="C153" s="228" t="s">
        <v>199</v>
      </c>
      <c r="D153" s="228" t="s">
        <v>150</v>
      </c>
      <c r="E153" s="229" t="s">
        <v>200</v>
      </c>
      <c r="F153" s="230" t="s">
        <v>201</v>
      </c>
      <c r="G153" s="231" t="s">
        <v>160</v>
      </c>
      <c r="H153" s="232">
        <v>2</v>
      </c>
      <c r="I153" s="233"/>
      <c r="J153" s="232">
        <f>ROUND(I153*H153,3)</f>
        <v>0</v>
      </c>
      <c r="K153" s="234"/>
      <c r="L153" s="44"/>
      <c r="M153" s="235" t="s">
        <v>1</v>
      </c>
      <c r="N153" s="236" t="s">
        <v>41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100</v>
      </c>
      <c r="AT153" s="239" t="s">
        <v>150</v>
      </c>
      <c r="AU153" s="239" t="s">
        <v>93</v>
      </c>
      <c r="AY153" s="17" t="s">
        <v>148</v>
      </c>
      <c r="BE153" s="240">
        <f>IF(N153="základná",J153,0)</f>
        <v>0</v>
      </c>
      <c r="BF153" s="240">
        <f>IF(N153="znížená",J153,0)</f>
        <v>0</v>
      </c>
      <c r="BG153" s="240">
        <f>IF(N153="zákl. prenesená",J153,0)</f>
        <v>0</v>
      </c>
      <c r="BH153" s="240">
        <f>IF(N153="zníž. prenesená",J153,0)</f>
        <v>0</v>
      </c>
      <c r="BI153" s="240">
        <f>IF(N153="nulová",J153,0)</f>
        <v>0</v>
      </c>
      <c r="BJ153" s="17" t="s">
        <v>93</v>
      </c>
      <c r="BK153" s="241">
        <f>ROUND(I153*H153,3)</f>
        <v>0</v>
      </c>
      <c r="BL153" s="17" t="s">
        <v>100</v>
      </c>
      <c r="BM153" s="239" t="s">
        <v>202</v>
      </c>
    </row>
    <row r="154" s="2" customFormat="1" ht="21.75" customHeight="1">
      <c r="A154" s="38"/>
      <c r="B154" s="39"/>
      <c r="C154" s="228" t="s">
        <v>203</v>
      </c>
      <c r="D154" s="228" t="s">
        <v>150</v>
      </c>
      <c r="E154" s="229" t="s">
        <v>204</v>
      </c>
      <c r="F154" s="230" t="s">
        <v>205</v>
      </c>
      <c r="G154" s="231" t="s">
        <v>160</v>
      </c>
      <c r="H154" s="232">
        <v>35.039999999999999</v>
      </c>
      <c r="I154" s="233"/>
      <c r="J154" s="232">
        <f>ROUND(I154*H154,3)</f>
        <v>0</v>
      </c>
      <c r="K154" s="234"/>
      <c r="L154" s="44"/>
      <c r="M154" s="235" t="s">
        <v>1</v>
      </c>
      <c r="N154" s="236" t="s">
        <v>41</v>
      </c>
      <c r="O154" s="91"/>
      <c r="P154" s="237">
        <f>O154*H154</f>
        <v>0</v>
      </c>
      <c r="Q154" s="237">
        <v>0.0015299999999999999</v>
      </c>
      <c r="R154" s="237">
        <f>Q154*H154</f>
        <v>0.053611199999999998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100</v>
      </c>
      <c r="AT154" s="239" t="s">
        <v>150</v>
      </c>
      <c r="AU154" s="239" t="s">
        <v>93</v>
      </c>
      <c r="AY154" s="17" t="s">
        <v>148</v>
      </c>
      <c r="BE154" s="240">
        <f>IF(N154="základná",J154,0)</f>
        <v>0</v>
      </c>
      <c r="BF154" s="240">
        <f>IF(N154="znížená",J154,0)</f>
        <v>0</v>
      </c>
      <c r="BG154" s="240">
        <f>IF(N154="zákl. prenesená",J154,0)</f>
        <v>0</v>
      </c>
      <c r="BH154" s="240">
        <f>IF(N154="zníž. prenesená",J154,0)</f>
        <v>0</v>
      </c>
      <c r="BI154" s="240">
        <f>IF(N154="nulová",J154,0)</f>
        <v>0</v>
      </c>
      <c r="BJ154" s="17" t="s">
        <v>93</v>
      </c>
      <c r="BK154" s="241">
        <f>ROUND(I154*H154,3)</f>
        <v>0</v>
      </c>
      <c r="BL154" s="17" t="s">
        <v>100</v>
      </c>
      <c r="BM154" s="239" t="s">
        <v>206</v>
      </c>
    </row>
    <row r="155" s="2" customFormat="1" ht="33" customHeight="1">
      <c r="A155" s="38"/>
      <c r="B155" s="39"/>
      <c r="C155" s="228" t="s">
        <v>207</v>
      </c>
      <c r="D155" s="228" t="s">
        <v>150</v>
      </c>
      <c r="E155" s="229" t="s">
        <v>208</v>
      </c>
      <c r="F155" s="230" t="s">
        <v>209</v>
      </c>
      <c r="G155" s="231" t="s">
        <v>160</v>
      </c>
      <c r="H155" s="232">
        <v>1</v>
      </c>
      <c r="I155" s="233"/>
      <c r="J155" s="232">
        <f>ROUND(I155*H155,3)</f>
        <v>0</v>
      </c>
      <c r="K155" s="234"/>
      <c r="L155" s="44"/>
      <c r="M155" s="235" t="s">
        <v>1</v>
      </c>
      <c r="N155" s="236" t="s">
        <v>41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100</v>
      </c>
      <c r="AT155" s="239" t="s">
        <v>150</v>
      </c>
      <c r="AU155" s="239" t="s">
        <v>93</v>
      </c>
      <c r="AY155" s="17" t="s">
        <v>148</v>
      </c>
      <c r="BE155" s="240">
        <f>IF(N155="základná",J155,0)</f>
        <v>0</v>
      </c>
      <c r="BF155" s="240">
        <f>IF(N155="znížená",J155,0)</f>
        <v>0</v>
      </c>
      <c r="BG155" s="240">
        <f>IF(N155="zákl. prenesená",J155,0)</f>
        <v>0</v>
      </c>
      <c r="BH155" s="240">
        <f>IF(N155="zníž. prenesená",J155,0)</f>
        <v>0</v>
      </c>
      <c r="BI155" s="240">
        <f>IF(N155="nulová",J155,0)</f>
        <v>0</v>
      </c>
      <c r="BJ155" s="17" t="s">
        <v>93</v>
      </c>
      <c r="BK155" s="241">
        <f>ROUND(I155*H155,3)</f>
        <v>0</v>
      </c>
      <c r="BL155" s="17" t="s">
        <v>100</v>
      </c>
      <c r="BM155" s="239" t="s">
        <v>210</v>
      </c>
    </row>
    <row r="156" s="2" customFormat="1" ht="44.25" customHeight="1">
      <c r="A156" s="38"/>
      <c r="B156" s="39"/>
      <c r="C156" s="228" t="s">
        <v>211</v>
      </c>
      <c r="D156" s="228" t="s">
        <v>150</v>
      </c>
      <c r="E156" s="229" t="s">
        <v>212</v>
      </c>
      <c r="F156" s="230" t="s">
        <v>213</v>
      </c>
      <c r="G156" s="231" t="s">
        <v>153</v>
      </c>
      <c r="H156" s="232">
        <v>30</v>
      </c>
      <c r="I156" s="233"/>
      <c r="J156" s="232">
        <f>ROUND(I156*H156,3)</f>
        <v>0</v>
      </c>
      <c r="K156" s="234"/>
      <c r="L156" s="44"/>
      <c r="M156" s="235" t="s">
        <v>1</v>
      </c>
      <c r="N156" s="236" t="s">
        <v>41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1.905</v>
      </c>
      <c r="T156" s="238">
        <f>S156*H156</f>
        <v>57.149999999999999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100</v>
      </c>
      <c r="AT156" s="239" t="s">
        <v>150</v>
      </c>
      <c r="AU156" s="239" t="s">
        <v>93</v>
      </c>
      <c r="AY156" s="17" t="s">
        <v>148</v>
      </c>
      <c r="BE156" s="240">
        <f>IF(N156="základná",J156,0)</f>
        <v>0</v>
      </c>
      <c r="BF156" s="240">
        <f>IF(N156="znížená",J156,0)</f>
        <v>0</v>
      </c>
      <c r="BG156" s="240">
        <f>IF(N156="zákl. prenesená",J156,0)</f>
        <v>0</v>
      </c>
      <c r="BH156" s="240">
        <f>IF(N156="zníž. prenesená",J156,0)</f>
        <v>0</v>
      </c>
      <c r="BI156" s="240">
        <f>IF(N156="nulová",J156,0)</f>
        <v>0</v>
      </c>
      <c r="BJ156" s="17" t="s">
        <v>93</v>
      </c>
      <c r="BK156" s="241">
        <f>ROUND(I156*H156,3)</f>
        <v>0</v>
      </c>
      <c r="BL156" s="17" t="s">
        <v>100</v>
      </c>
      <c r="BM156" s="239" t="s">
        <v>214</v>
      </c>
    </row>
    <row r="157" s="14" customFormat="1">
      <c r="A157" s="14"/>
      <c r="B157" s="253"/>
      <c r="C157" s="254"/>
      <c r="D157" s="244" t="s">
        <v>155</v>
      </c>
      <c r="E157" s="255" t="s">
        <v>1</v>
      </c>
      <c r="F157" s="256" t="s">
        <v>215</v>
      </c>
      <c r="G157" s="254"/>
      <c r="H157" s="257">
        <v>30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155</v>
      </c>
      <c r="AU157" s="263" t="s">
        <v>93</v>
      </c>
      <c r="AV157" s="14" t="s">
        <v>93</v>
      </c>
      <c r="AW157" s="14" t="s">
        <v>30</v>
      </c>
      <c r="AX157" s="14" t="s">
        <v>83</v>
      </c>
      <c r="AY157" s="263" t="s">
        <v>148</v>
      </c>
    </row>
    <row r="158" s="2" customFormat="1" ht="33" customHeight="1">
      <c r="A158" s="38"/>
      <c r="B158" s="39"/>
      <c r="C158" s="228" t="s">
        <v>216</v>
      </c>
      <c r="D158" s="228" t="s">
        <v>150</v>
      </c>
      <c r="E158" s="229" t="s">
        <v>217</v>
      </c>
      <c r="F158" s="230" t="s">
        <v>218</v>
      </c>
      <c r="G158" s="231" t="s">
        <v>153</v>
      </c>
      <c r="H158" s="232">
        <v>2</v>
      </c>
      <c r="I158" s="233"/>
      <c r="J158" s="232">
        <f>ROUND(I158*H158,3)</f>
        <v>0</v>
      </c>
      <c r="K158" s="234"/>
      <c r="L158" s="44"/>
      <c r="M158" s="235" t="s">
        <v>1</v>
      </c>
      <c r="N158" s="236" t="s">
        <v>41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100</v>
      </c>
      <c r="AT158" s="239" t="s">
        <v>150</v>
      </c>
      <c r="AU158" s="239" t="s">
        <v>93</v>
      </c>
      <c r="AY158" s="17" t="s">
        <v>148</v>
      </c>
      <c r="BE158" s="240">
        <f>IF(N158="základná",J158,0)</f>
        <v>0</v>
      </c>
      <c r="BF158" s="240">
        <f>IF(N158="znížená",J158,0)</f>
        <v>0</v>
      </c>
      <c r="BG158" s="240">
        <f>IF(N158="zákl. prenesená",J158,0)</f>
        <v>0</v>
      </c>
      <c r="BH158" s="240">
        <f>IF(N158="zníž. prenesená",J158,0)</f>
        <v>0</v>
      </c>
      <c r="BI158" s="240">
        <f>IF(N158="nulová",J158,0)</f>
        <v>0</v>
      </c>
      <c r="BJ158" s="17" t="s">
        <v>93</v>
      </c>
      <c r="BK158" s="241">
        <f>ROUND(I158*H158,3)</f>
        <v>0</v>
      </c>
      <c r="BL158" s="17" t="s">
        <v>100</v>
      </c>
      <c r="BM158" s="239" t="s">
        <v>219</v>
      </c>
    </row>
    <row r="159" s="2" customFormat="1" ht="33" customHeight="1">
      <c r="A159" s="38"/>
      <c r="B159" s="39"/>
      <c r="C159" s="228" t="s">
        <v>220</v>
      </c>
      <c r="D159" s="228" t="s">
        <v>150</v>
      </c>
      <c r="E159" s="229" t="s">
        <v>221</v>
      </c>
      <c r="F159" s="230" t="s">
        <v>222</v>
      </c>
      <c r="G159" s="231" t="s">
        <v>160</v>
      </c>
      <c r="H159" s="232">
        <v>6</v>
      </c>
      <c r="I159" s="233"/>
      <c r="J159" s="232">
        <f>ROUND(I159*H159,3)</f>
        <v>0</v>
      </c>
      <c r="K159" s="234"/>
      <c r="L159" s="44"/>
      <c r="M159" s="235" t="s">
        <v>1</v>
      </c>
      <c r="N159" s="236" t="s">
        <v>41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100</v>
      </c>
      <c r="AT159" s="239" t="s">
        <v>150</v>
      </c>
      <c r="AU159" s="239" t="s">
        <v>93</v>
      </c>
      <c r="AY159" s="17" t="s">
        <v>148</v>
      </c>
      <c r="BE159" s="240">
        <f>IF(N159="základná",J159,0)</f>
        <v>0</v>
      </c>
      <c r="BF159" s="240">
        <f>IF(N159="znížená",J159,0)</f>
        <v>0</v>
      </c>
      <c r="BG159" s="240">
        <f>IF(N159="zákl. prenesená",J159,0)</f>
        <v>0</v>
      </c>
      <c r="BH159" s="240">
        <f>IF(N159="zníž. prenesená",J159,0)</f>
        <v>0</v>
      </c>
      <c r="BI159" s="240">
        <f>IF(N159="nulová",J159,0)</f>
        <v>0</v>
      </c>
      <c r="BJ159" s="17" t="s">
        <v>93</v>
      </c>
      <c r="BK159" s="241">
        <f>ROUND(I159*H159,3)</f>
        <v>0</v>
      </c>
      <c r="BL159" s="17" t="s">
        <v>100</v>
      </c>
      <c r="BM159" s="239" t="s">
        <v>223</v>
      </c>
    </row>
    <row r="160" s="2" customFormat="1" ht="21.75" customHeight="1">
      <c r="A160" s="38"/>
      <c r="B160" s="39"/>
      <c r="C160" s="228" t="s">
        <v>224</v>
      </c>
      <c r="D160" s="228" t="s">
        <v>150</v>
      </c>
      <c r="E160" s="229" t="s">
        <v>225</v>
      </c>
      <c r="F160" s="230" t="s">
        <v>226</v>
      </c>
      <c r="G160" s="231" t="s">
        <v>184</v>
      </c>
      <c r="H160" s="232">
        <v>4.5999999999999996</v>
      </c>
      <c r="I160" s="233"/>
      <c r="J160" s="232">
        <f>ROUND(I160*H160,3)</f>
        <v>0</v>
      </c>
      <c r="K160" s="234"/>
      <c r="L160" s="44"/>
      <c r="M160" s="235" t="s">
        <v>1</v>
      </c>
      <c r="N160" s="236" t="s">
        <v>41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0.0080000000000000002</v>
      </c>
      <c r="T160" s="238">
        <f>S160*H160</f>
        <v>0.036799999999999999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100</v>
      </c>
      <c r="AT160" s="239" t="s">
        <v>150</v>
      </c>
      <c r="AU160" s="239" t="s">
        <v>93</v>
      </c>
      <c r="AY160" s="17" t="s">
        <v>148</v>
      </c>
      <c r="BE160" s="240">
        <f>IF(N160="základná",J160,0)</f>
        <v>0</v>
      </c>
      <c r="BF160" s="240">
        <f>IF(N160="znížená",J160,0)</f>
        <v>0</v>
      </c>
      <c r="BG160" s="240">
        <f>IF(N160="zákl. prenesená",J160,0)</f>
        <v>0</v>
      </c>
      <c r="BH160" s="240">
        <f>IF(N160="zníž. prenesená",J160,0)</f>
        <v>0</v>
      </c>
      <c r="BI160" s="240">
        <f>IF(N160="nulová",J160,0)</f>
        <v>0</v>
      </c>
      <c r="BJ160" s="17" t="s">
        <v>93</v>
      </c>
      <c r="BK160" s="241">
        <f>ROUND(I160*H160,3)</f>
        <v>0</v>
      </c>
      <c r="BL160" s="17" t="s">
        <v>100</v>
      </c>
      <c r="BM160" s="239" t="s">
        <v>227</v>
      </c>
    </row>
    <row r="161" s="14" customFormat="1">
      <c r="A161" s="14"/>
      <c r="B161" s="253"/>
      <c r="C161" s="254"/>
      <c r="D161" s="244" t="s">
        <v>155</v>
      </c>
      <c r="E161" s="255" t="s">
        <v>1</v>
      </c>
      <c r="F161" s="256" t="s">
        <v>228</v>
      </c>
      <c r="G161" s="254"/>
      <c r="H161" s="257">
        <v>4.5999999999999996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155</v>
      </c>
      <c r="AU161" s="263" t="s">
        <v>93</v>
      </c>
      <c r="AV161" s="14" t="s">
        <v>93</v>
      </c>
      <c r="AW161" s="14" t="s">
        <v>30</v>
      </c>
      <c r="AX161" s="14" t="s">
        <v>83</v>
      </c>
      <c r="AY161" s="263" t="s">
        <v>148</v>
      </c>
    </row>
    <row r="162" s="2" customFormat="1" ht="21.75" customHeight="1">
      <c r="A162" s="38"/>
      <c r="B162" s="39"/>
      <c r="C162" s="228" t="s">
        <v>229</v>
      </c>
      <c r="D162" s="228" t="s">
        <v>150</v>
      </c>
      <c r="E162" s="229" t="s">
        <v>230</v>
      </c>
      <c r="F162" s="230" t="s">
        <v>231</v>
      </c>
      <c r="G162" s="231" t="s">
        <v>184</v>
      </c>
      <c r="H162" s="232">
        <v>7.0999999999999996</v>
      </c>
      <c r="I162" s="233"/>
      <c r="J162" s="232">
        <f>ROUND(I162*H162,3)</f>
        <v>0</v>
      </c>
      <c r="K162" s="234"/>
      <c r="L162" s="44"/>
      <c r="M162" s="235" t="s">
        <v>1</v>
      </c>
      <c r="N162" s="236" t="s">
        <v>41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0.012</v>
      </c>
      <c r="T162" s="238">
        <f>S162*H162</f>
        <v>0.085199999999999998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100</v>
      </c>
      <c r="AT162" s="239" t="s">
        <v>150</v>
      </c>
      <c r="AU162" s="239" t="s">
        <v>93</v>
      </c>
      <c r="AY162" s="17" t="s">
        <v>148</v>
      </c>
      <c r="BE162" s="240">
        <f>IF(N162="základná",J162,0)</f>
        <v>0</v>
      </c>
      <c r="BF162" s="240">
        <f>IF(N162="znížená",J162,0)</f>
        <v>0</v>
      </c>
      <c r="BG162" s="240">
        <f>IF(N162="zákl. prenesená",J162,0)</f>
        <v>0</v>
      </c>
      <c r="BH162" s="240">
        <f>IF(N162="zníž. prenesená",J162,0)</f>
        <v>0</v>
      </c>
      <c r="BI162" s="240">
        <f>IF(N162="nulová",J162,0)</f>
        <v>0</v>
      </c>
      <c r="BJ162" s="17" t="s">
        <v>93</v>
      </c>
      <c r="BK162" s="241">
        <f>ROUND(I162*H162,3)</f>
        <v>0</v>
      </c>
      <c r="BL162" s="17" t="s">
        <v>100</v>
      </c>
      <c r="BM162" s="239" t="s">
        <v>232</v>
      </c>
    </row>
    <row r="163" s="14" customFormat="1">
      <c r="A163" s="14"/>
      <c r="B163" s="253"/>
      <c r="C163" s="254"/>
      <c r="D163" s="244" t="s">
        <v>155</v>
      </c>
      <c r="E163" s="255" t="s">
        <v>1</v>
      </c>
      <c r="F163" s="256" t="s">
        <v>233</v>
      </c>
      <c r="G163" s="254"/>
      <c r="H163" s="257">
        <v>7.0999999999999996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155</v>
      </c>
      <c r="AU163" s="263" t="s">
        <v>93</v>
      </c>
      <c r="AV163" s="14" t="s">
        <v>93</v>
      </c>
      <c r="AW163" s="14" t="s">
        <v>30</v>
      </c>
      <c r="AX163" s="14" t="s">
        <v>83</v>
      </c>
      <c r="AY163" s="263" t="s">
        <v>148</v>
      </c>
    </row>
    <row r="164" s="2" customFormat="1" ht="21.75" customHeight="1">
      <c r="A164" s="38"/>
      <c r="B164" s="39"/>
      <c r="C164" s="228" t="s">
        <v>7</v>
      </c>
      <c r="D164" s="228" t="s">
        <v>150</v>
      </c>
      <c r="E164" s="229" t="s">
        <v>234</v>
      </c>
      <c r="F164" s="230" t="s">
        <v>235</v>
      </c>
      <c r="G164" s="231" t="s">
        <v>236</v>
      </c>
      <c r="H164" s="232">
        <v>8</v>
      </c>
      <c r="I164" s="233"/>
      <c r="J164" s="232">
        <f>ROUND(I164*H164,3)</f>
        <v>0</v>
      </c>
      <c r="K164" s="234"/>
      <c r="L164" s="44"/>
      <c r="M164" s="235" t="s">
        <v>1</v>
      </c>
      <c r="N164" s="236" t="s">
        <v>41</v>
      </c>
      <c r="O164" s="91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100</v>
      </c>
      <c r="AT164" s="239" t="s">
        <v>150</v>
      </c>
      <c r="AU164" s="239" t="s">
        <v>93</v>
      </c>
      <c r="AY164" s="17" t="s">
        <v>148</v>
      </c>
      <c r="BE164" s="240">
        <f>IF(N164="základná",J164,0)</f>
        <v>0</v>
      </c>
      <c r="BF164" s="240">
        <f>IF(N164="znížená",J164,0)</f>
        <v>0</v>
      </c>
      <c r="BG164" s="240">
        <f>IF(N164="zákl. prenesená",J164,0)</f>
        <v>0</v>
      </c>
      <c r="BH164" s="240">
        <f>IF(N164="zníž. prenesená",J164,0)</f>
        <v>0</v>
      </c>
      <c r="BI164" s="240">
        <f>IF(N164="nulová",J164,0)</f>
        <v>0</v>
      </c>
      <c r="BJ164" s="17" t="s">
        <v>93</v>
      </c>
      <c r="BK164" s="241">
        <f>ROUND(I164*H164,3)</f>
        <v>0</v>
      </c>
      <c r="BL164" s="17" t="s">
        <v>100</v>
      </c>
      <c r="BM164" s="239" t="s">
        <v>237</v>
      </c>
    </row>
    <row r="165" s="2" customFormat="1" ht="33" customHeight="1">
      <c r="A165" s="38"/>
      <c r="B165" s="39"/>
      <c r="C165" s="228" t="s">
        <v>238</v>
      </c>
      <c r="D165" s="228" t="s">
        <v>150</v>
      </c>
      <c r="E165" s="229" t="s">
        <v>239</v>
      </c>
      <c r="F165" s="230" t="s">
        <v>240</v>
      </c>
      <c r="G165" s="231" t="s">
        <v>160</v>
      </c>
      <c r="H165" s="232">
        <v>35.039999999999999</v>
      </c>
      <c r="I165" s="233"/>
      <c r="J165" s="232">
        <f>ROUND(I165*H165,3)</f>
        <v>0</v>
      </c>
      <c r="K165" s="234"/>
      <c r="L165" s="44"/>
      <c r="M165" s="235" t="s">
        <v>1</v>
      </c>
      <c r="N165" s="236" t="s">
        <v>41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0.050000000000000003</v>
      </c>
      <c r="T165" s="238">
        <f>S165*H165</f>
        <v>1.752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100</v>
      </c>
      <c r="AT165" s="239" t="s">
        <v>150</v>
      </c>
      <c r="AU165" s="239" t="s">
        <v>93</v>
      </c>
      <c r="AY165" s="17" t="s">
        <v>148</v>
      </c>
      <c r="BE165" s="240">
        <f>IF(N165="základná",J165,0)</f>
        <v>0</v>
      </c>
      <c r="BF165" s="240">
        <f>IF(N165="znížená",J165,0)</f>
        <v>0</v>
      </c>
      <c r="BG165" s="240">
        <f>IF(N165="zákl. prenesená",J165,0)</f>
        <v>0</v>
      </c>
      <c r="BH165" s="240">
        <f>IF(N165="zníž. prenesená",J165,0)</f>
        <v>0</v>
      </c>
      <c r="BI165" s="240">
        <f>IF(N165="nulová",J165,0)</f>
        <v>0</v>
      </c>
      <c r="BJ165" s="17" t="s">
        <v>93</v>
      </c>
      <c r="BK165" s="241">
        <f>ROUND(I165*H165,3)</f>
        <v>0</v>
      </c>
      <c r="BL165" s="17" t="s">
        <v>100</v>
      </c>
      <c r="BM165" s="239" t="s">
        <v>241</v>
      </c>
    </row>
    <row r="166" s="14" customFormat="1">
      <c r="A166" s="14"/>
      <c r="B166" s="253"/>
      <c r="C166" s="254"/>
      <c r="D166" s="244" t="s">
        <v>155</v>
      </c>
      <c r="E166" s="255" t="s">
        <v>1</v>
      </c>
      <c r="F166" s="256" t="s">
        <v>242</v>
      </c>
      <c r="G166" s="254"/>
      <c r="H166" s="257">
        <v>35.039999999999999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155</v>
      </c>
      <c r="AU166" s="263" t="s">
        <v>93</v>
      </c>
      <c r="AV166" s="14" t="s">
        <v>93</v>
      </c>
      <c r="AW166" s="14" t="s">
        <v>30</v>
      </c>
      <c r="AX166" s="14" t="s">
        <v>83</v>
      </c>
      <c r="AY166" s="263" t="s">
        <v>148</v>
      </c>
    </row>
    <row r="167" s="2" customFormat="1" ht="21.75" customHeight="1">
      <c r="A167" s="38"/>
      <c r="B167" s="39"/>
      <c r="C167" s="228" t="s">
        <v>243</v>
      </c>
      <c r="D167" s="228" t="s">
        <v>150</v>
      </c>
      <c r="E167" s="229" t="s">
        <v>244</v>
      </c>
      <c r="F167" s="230" t="s">
        <v>245</v>
      </c>
      <c r="G167" s="231" t="s">
        <v>160</v>
      </c>
      <c r="H167" s="232">
        <v>12</v>
      </c>
      <c r="I167" s="233"/>
      <c r="J167" s="232">
        <f>ROUND(I167*H167,3)</f>
        <v>0</v>
      </c>
      <c r="K167" s="234"/>
      <c r="L167" s="44"/>
      <c r="M167" s="235" t="s">
        <v>1</v>
      </c>
      <c r="N167" s="236" t="s">
        <v>41</v>
      </c>
      <c r="O167" s="91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100</v>
      </c>
      <c r="AT167" s="239" t="s">
        <v>150</v>
      </c>
      <c r="AU167" s="239" t="s">
        <v>93</v>
      </c>
      <c r="AY167" s="17" t="s">
        <v>148</v>
      </c>
      <c r="BE167" s="240">
        <f>IF(N167="základná",J167,0)</f>
        <v>0</v>
      </c>
      <c r="BF167" s="240">
        <f>IF(N167="znížená",J167,0)</f>
        <v>0</v>
      </c>
      <c r="BG167" s="240">
        <f>IF(N167="zákl. prenesená",J167,0)</f>
        <v>0</v>
      </c>
      <c r="BH167" s="240">
        <f>IF(N167="zníž. prenesená",J167,0)</f>
        <v>0</v>
      </c>
      <c r="BI167" s="240">
        <f>IF(N167="nulová",J167,0)</f>
        <v>0</v>
      </c>
      <c r="BJ167" s="17" t="s">
        <v>93</v>
      </c>
      <c r="BK167" s="241">
        <f>ROUND(I167*H167,3)</f>
        <v>0</v>
      </c>
      <c r="BL167" s="17" t="s">
        <v>100</v>
      </c>
      <c r="BM167" s="239" t="s">
        <v>246</v>
      </c>
    </row>
    <row r="168" s="2" customFormat="1" ht="21.75" customHeight="1">
      <c r="A168" s="38"/>
      <c r="B168" s="39"/>
      <c r="C168" s="228" t="s">
        <v>247</v>
      </c>
      <c r="D168" s="228" t="s">
        <v>150</v>
      </c>
      <c r="E168" s="229" t="s">
        <v>248</v>
      </c>
      <c r="F168" s="230" t="s">
        <v>249</v>
      </c>
      <c r="G168" s="231" t="s">
        <v>250</v>
      </c>
      <c r="H168" s="232">
        <v>65.549999999999997</v>
      </c>
      <c r="I168" s="233"/>
      <c r="J168" s="232">
        <f>ROUND(I168*H168,3)</f>
        <v>0</v>
      </c>
      <c r="K168" s="234"/>
      <c r="L168" s="44"/>
      <c r="M168" s="235" t="s">
        <v>1</v>
      </c>
      <c r="N168" s="236" t="s">
        <v>41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100</v>
      </c>
      <c r="AT168" s="239" t="s">
        <v>150</v>
      </c>
      <c r="AU168" s="239" t="s">
        <v>93</v>
      </c>
      <c r="AY168" s="17" t="s">
        <v>148</v>
      </c>
      <c r="BE168" s="240">
        <f>IF(N168="základná",J168,0)</f>
        <v>0</v>
      </c>
      <c r="BF168" s="240">
        <f>IF(N168="znížená",J168,0)</f>
        <v>0</v>
      </c>
      <c r="BG168" s="240">
        <f>IF(N168="zákl. prenesená",J168,0)</f>
        <v>0</v>
      </c>
      <c r="BH168" s="240">
        <f>IF(N168="zníž. prenesená",J168,0)</f>
        <v>0</v>
      </c>
      <c r="BI168" s="240">
        <f>IF(N168="nulová",J168,0)</f>
        <v>0</v>
      </c>
      <c r="BJ168" s="17" t="s">
        <v>93</v>
      </c>
      <c r="BK168" s="241">
        <f>ROUND(I168*H168,3)</f>
        <v>0</v>
      </c>
      <c r="BL168" s="17" t="s">
        <v>100</v>
      </c>
      <c r="BM168" s="239" t="s">
        <v>251</v>
      </c>
    </row>
    <row r="169" s="2" customFormat="1" ht="21.75" customHeight="1">
      <c r="A169" s="38"/>
      <c r="B169" s="39"/>
      <c r="C169" s="228" t="s">
        <v>252</v>
      </c>
      <c r="D169" s="228" t="s">
        <v>150</v>
      </c>
      <c r="E169" s="229" t="s">
        <v>253</v>
      </c>
      <c r="F169" s="230" t="s">
        <v>254</v>
      </c>
      <c r="G169" s="231" t="s">
        <v>250</v>
      </c>
      <c r="H169" s="232">
        <v>284.60500000000002</v>
      </c>
      <c r="I169" s="233"/>
      <c r="J169" s="232">
        <f>ROUND(I169*H169,3)</f>
        <v>0</v>
      </c>
      <c r="K169" s="234"/>
      <c r="L169" s="44"/>
      <c r="M169" s="235" t="s">
        <v>1</v>
      </c>
      <c r="N169" s="236" t="s">
        <v>41</v>
      </c>
      <c r="O169" s="91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100</v>
      </c>
      <c r="AT169" s="239" t="s">
        <v>150</v>
      </c>
      <c r="AU169" s="239" t="s">
        <v>93</v>
      </c>
      <c r="AY169" s="17" t="s">
        <v>148</v>
      </c>
      <c r="BE169" s="240">
        <f>IF(N169="základná",J169,0)</f>
        <v>0</v>
      </c>
      <c r="BF169" s="240">
        <f>IF(N169="znížená",J169,0)</f>
        <v>0</v>
      </c>
      <c r="BG169" s="240">
        <f>IF(N169="zákl. prenesená",J169,0)</f>
        <v>0</v>
      </c>
      <c r="BH169" s="240">
        <f>IF(N169="zníž. prenesená",J169,0)</f>
        <v>0</v>
      </c>
      <c r="BI169" s="240">
        <f>IF(N169="nulová",J169,0)</f>
        <v>0</v>
      </c>
      <c r="BJ169" s="17" t="s">
        <v>93</v>
      </c>
      <c r="BK169" s="241">
        <f>ROUND(I169*H169,3)</f>
        <v>0</v>
      </c>
      <c r="BL169" s="17" t="s">
        <v>100</v>
      </c>
      <c r="BM169" s="239" t="s">
        <v>255</v>
      </c>
    </row>
    <row r="170" s="14" customFormat="1">
      <c r="A170" s="14"/>
      <c r="B170" s="253"/>
      <c r="C170" s="254"/>
      <c r="D170" s="244" t="s">
        <v>155</v>
      </c>
      <c r="E170" s="254"/>
      <c r="F170" s="256" t="s">
        <v>256</v>
      </c>
      <c r="G170" s="254"/>
      <c r="H170" s="257">
        <v>284.60500000000002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155</v>
      </c>
      <c r="AU170" s="263" t="s">
        <v>93</v>
      </c>
      <c r="AV170" s="14" t="s">
        <v>93</v>
      </c>
      <c r="AW170" s="14" t="s">
        <v>4</v>
      </c>
      <c r="AX170" s="14" t="s">
        <v>83</v>
      </c>
      <c r="AY170" s="263" t="s">
        <v>148</v>
      </c>
    </row>
    <row r="171" s="2" customFormat="1" ht="21.75" customHeight="1">
      <c r="A171" s="38"/>
      <c r="B171" s="39"/>
      <c r="C171" s="228" t="s">
        <v>257</v>
      </c>
      <c r="D171" s="228" t="s">
        <v>150</v>
      </c>
      <c r="E171" s="229" t="s">
        <v>258</v>
      </c>
      <c r="F171" s="230" t="s">
        <v>259</v>
      </c>
      <c r="G171" s="231" t="s">
        <v>250</v>
      </c>
      <c r="H171" s="232">
        <v>65.549999999999997</v>
      </c>
      <c r="I171" s="233"/>
      <c r="J171" s="232">
        <f>ROUND(I171*H171,3)</f>
        <v>0</v>
      </c>
      <c r="K171" s="234"/>
      <c r="L171" s="44"/>
      <c r="M171" s="235" t="s">
        <v>1</v>
      </c>
      <c r="N171" s="236" t="s">
        <v>41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100</v>
      </c>
      <c r="AT171" s="239" t="s">
        <v>150</v>
      </c>
      <c r="AU171" s="239" t="s">
        <v>93</v>
      </c>
      <c r="AY171" s="17" t="s">
        <v>148</v>
      </c>
      <c r="BE171" s="240">
        <f>IF(N171="základná",J171,0)</f>
        <v>0</v>
      </c>
      <c r="BF171" s="240">
        <f>IF(N171="znížená",J171,0)</f>
        <v>0</v>
      </c>
      <c r="BG171" s="240">
        <f>IF(N171="zákl. prenesená",J171,0)</f>
        <v>0</v>
      </c>
      <c r="BH171" s="240">
        <f>IF(N171="zníž. prenesená",J171,0)</f>
        <v>0</v>
      </c>
      <c r="BI171" s="240">
        <f>IF(N171="nulová",J171,0)</f>
        <v>0</v>
      </c>
      <c r="BJ171" s="17" t="s">
        <v>93</v>
      </c>
      <c r="BK171" s="241">
        <f>ROUND(I171*H171,3)</f>
        <v>0</v>
      </c>
      <c r="BL171" s="17" t="s">
        <v>100</v>
      </c>
      <c r="BM171" s="239" t="s">
        <v>260</v>
      </c>
    </row>
    <row r="172" s="2" customFormat="1" ht="21.75" customHeight="1">
      <c r="A172" s="38"/>
      <c r="B172" s="39"/>
      <c r="C172" s="228" t="s">
        <v>261</v>
      </c>
      <c r="D172" s="228" t="s">
        <v>150</v>
      </c>
      <c r="E172" s="229" t="s">
        <v>262</v>
      </c>
      <c r="F172" s="230" t="s">
        <v>263</v>
      </c>
      <c r="G172" s="231" t="s">
        <v>250</v>
      </c>
      <c r="H172" s="232">
        <v>524.39999999999998</v>
      </c>
      <c r="I172" s="233"/>
      <c r="J172" s="232">
        <f>ROUND(I172*H172,3)</f>
        <v>0</v>
      </c>
      <c r="K172" s="234"/>
      <c r="L172" s="44"/>
      <c r="M172" s="235" t="s">
        <v>1</v>
      </c>
      <c r="N172" s="236" t="s">
        <v>41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100</v>
      </c>
      <c r="AT172" s="239" t="s">
        <v>150</v>
      </c>
      <c r="AU172" s="239" t="s">
        <v>93</v>
      </c>
      <c r="AY172" s="17" t="s">
        <v>148</v>
      </c>
      <c r="BE172" s="240">
        <f>IF(N172="základná",J172,0)</f>
        <v>0</v>
      </c>
      <c r="BF172" s="240">
        <f>IF(N172="znížená",J172,0)</f>
        <v>0</v>
      </c>
      <c r="BG172" s="240">
        <f>IF(N172="zákl. prenesená",J172,0)</f>
        <v>0</v>
      </c>
      <c r="BH172" s="240">
        <f>IF(N172="zníž. prenesená",J172,0)</f>
        <v>0</v>
      </c>
      <c r="BI172" s="240">
        <f>IF(N172="nulová",J172,0)</f>
        <v>0</v>
      </c>
      <c r="BJ172" s="17" t="s">
        <v>93</v>
      </c>
      <c r="BK172" s="241">
        <f>ROUND(I172*H172,3)</f>
        <v>0</v>
      </c>
      <c r="BL172" s="17" t="s">
        <v>100</v>
      </c>
      <c r="BM172" s="239" t="s">
        <v>264</v>
      </c>
    </row>
    <row r="173" s="14" customFormat="1">
      <c r="A173" s="14"/>
      <c r="B173" s="253"/>
      <c r="C173" s="254"/>
      <c r="D173" s="244" t="s">
        <v>155</v>
      </c>
      <c r="E173" s="254"/>
      <c r="F173" s="256" t="s">
        <v>265</v>
      </c>
      <c r="G173" s="254"/>
      <c r="H173" s="257">
        <v>524.39999999999998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155</v>
      </c>
      <c r="AU173" s="263" t="s">
        <v>93</v>
      </c>
      <c r="AV173" s="14" t="s">
        <v>93</v>
      </c>
      <c r="AW173" s="14" t="s">
        <v>4</v>
      </c>
      <c r="AX173" s="14" t="s">
        <v>83</v>
      </c>
      <c r="AY173" s="263" t="s">
        <v>148</v>
      </c>
    </row>
    <row r="174" s="2" customFormat="1" ht="21.75" customHeight="1">
      <c r="A174" s="38"/>
      <c r="B174" s="39"/>
      <c r="C174" s="228" t="s">
        <v>266</v>
      </c>
      <c r="D174" s="228" t="s">
        <v>150</v>
      </c>
      <c r="E174" s="229" t="s">
        <v>267</v>
      </c>
      <c r="F174" s="230" t="s">
        <v>268</v>
      </c>
      <c r="G174" s="231" t="s">
        <v>250</v>
      </c>
      <c r="H174" s="232">
        <v>65.549999999999997</v>
      </c>
      <c r="I174" s="233"/>
      <c r="J174" s="232">
        <f>ROUND(I174*H174,3)</f>
        <v>0</v>
      </c>
      <c r="K174" s="234"/>
      <c r="L174" s="44"/>
      <c r="M174" s="235" t="s">
        <v>1</v>
      </c>
      <c r="N174" s="236" t="s">
        <v>41</v>
      </c>
      <c r="O174" s="91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100</v>
      </c>
      <c r="AT174" s="239" t="s">
        <v>150</v>
      </c>
      <c r="AU174" s="239" t="s">
        <v>93</v>
      </c>
      <c r="AY174" s="17" t="s">
        <v>148</v>
      </c>
      <c r="BE174" s="240">
        <f>IF(N174="základná",J174,0)</f>
        <v>0</v>
      </c>
      <c r="BF174" s="240">
        <f>IF(N174="znížená",J174,0)</f>
        <v>0</v>
      </c>
      <c r="BG174" s="240">
        <f>IF(N174="zákl. prenesená",J174,0)</f>
        <v>0</v>
      </c>
      <c r="BH174" s="240">
        <f>IF(N174="zníž. prenesená",J174,0)</f>
        <v>0</v>
      </c>
      <c r="BI174" s="240">
        <f>IF(N174="nulová",J174,0)</f>
        <v>0</v>
      </c>
      <c r="BJ174" s="17" t="s">
        <v>93</v>
      </c>
      <c r="BK174" s="241">
        <f>ROUND(I174*H174,3)</f>
        <v>0</v>
      </c>
      <c r="BL174" s="17" t="s">
        <v>100</v>
      </c>
      <c r="BM174" s="239" t="s">
        <v>269</v>
      </c>
    </row>
    <row r="175" s="12" customFormat="1" ht="22.8" customHeight="1">
      <c r="A175" s="12"/>
      <c r="B175" s="213"/>
      <c r="C175" s="214"/>
      <c r="D175" s="215" t="s">
        <v>74</v>
      </c>
      <c r="E175" s="226" t="s">
        <v>270</v>
      </c>
      <c r="F175" s="226" t="s">
        <v>271</v>
      </c>
      <c r="G175" s="214"/>
      <c r="H175" s="214"/>
      <c r="I175" s="217"/>
      <c r="J175" s="227">
        <f>BK175</f>
        <v>0</v>
      </c>
      <c r="K175" s="214"/>
      <c r="L175" s="218"/>
      <c r="M175" s="219"/>
      <c r="N175" s="220"/>
      <c r="O175" s="220"/>
      <c r="P175" s="221">
        <f>P176</f>
        <v>0</v>
      </c>
      <c r="Q175" s="220"/>
      <c r="R175" s="221">
        <f>R176</f>
        <v>0</v>
      </c>
      <c r="S175" s="220"/>
      <c r="T175" s="222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3" t="s">
        <v>83</v>
      </c>
      <c r="AT175" s="224" t="s">
        <v>74</v>
      </c>
      <c r="AU175" s="224" t="s">
        <v>83</v>
      </c>
      <c r="AY175" s="223" t="s">
        <v>148</v>
      </c>
      <c r="BK175" s="225">
        <f>BK176</f>
        <v>0</v>
      </c>
    </row>
    <row r="176" s="2" customFormat="1" ht="21.75" customHeight="1">
      <c r="A176" s="38"/>
      <c r="B176" s="39"/>
      <c r="C176" s="228" t="s">
        <v>272</v>
      </c>
      <c r="D176" s="228" t="s">
        <v>150</v>
      </c>
      <c r="E176" s="229" t="s">
        <v>273</v>
      </c>
      <c r="F176" s="230" t="s">
        <v>274</v>
      </c>
      <c r="G176" s="231" t="s">
        <v>250</v>
      </c>
      <c r="H176" s="232">
        <v>6.3310000000000004</v>
      </c>
      <c r="I176" s="233"/>
      <c r="J176" s="232">
        <f>ROUND(I176*H176,3)</f>
        <v>0</v>
      </c>
      <c r="K176" s="234"/>
      <c r="L176" s="44"/>
      <c r="M176" s="235" t="s">
        <v>1</v>
      </c>
      <c r="N176" s="236" t="s">
        <v>41</v>
      </c>
      <c r="O176" s="91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100</v>
      </c>
      <c r="AT176" s="239" t="s">
        <v>150</v>
      </c>
      <c r="AU176" s="239" t="s">
        <v>93</v>
      </c>
      <c r="AY176" s="17" t="s">
        <v>148</v>
      </c>
      <c r="BE176" s="240">
        <f>IF(N176="základná",J176,0)</f>
        <v>0</v>
      </c>
      <c r="BF176" s="240">
        <f>IF(N176="znížená",J176,0)</f>
        <v>0</v>
      </c>
      <c r="BG176" s="240">
        <f>IF(N176="zákl. prenesená",J176,0)</f>
        <v>0</v>
      </c>
      <c r="BH176" s="240">
        <f>IF(N176="zníž. prenesená",J176,0)</f>
        <v>0</v>
      </c>
      <c r="BI176" s="240">
        <f>IF(N176="nulová",J176,0)</f>
        <v>0</v>
      </c>
      <c r="BJ176" s="17" t="s">
        <v>93</v>
      </c>
      <c r="BK176" s="241">
        <f>ROUND(I176*H176,3)</f>
        <v>0</v>
      </c>
      <c r="BL176" s="17" t="s">
        <v>100</v>
      </c>
      <c r="BM176" s="239" t="s">
        <v>275</v>
      </c>
    </row>
    <row r="177" s="12" customFormat="1" ht="22.8" customHeight="1">
      <c r="A177" s="12"/>
      <c r="B177" s="213"/>
      <c r="C177" s="214"/>
      <c r="D177" s="215" t="s">
        <v>74</v>
      </c>
      <c r="E177" s="226" t="s">
        <v>276</v>
      </c>
      <c r="F177" s="226" t="s">
        <v>277</v>
      </c>
      <c r="G177" s="214"/>
      <c r="H177" s="214"/>
      <c r="I177" s="217"/>
      <c r="J177" s="227">
        <f>BK177</f>
        <v>0</v>
      </c>
      <c r="K177" s="214"/>
      <c r="L177" s="218"/>
      <c r="M177" s="219"/>
      <c r="N177" s="220"/>
      <c r="O177" s="220"/>
      <c r="P177" s="221">
        <f>P178</f>
        <v>0</v>
      </c>
      <c r="Q177" s="220"/>
      <c r="R177" s="221">
        <f>R178</f>
        <v>0</v>
      </c>
      <c r="S177" s="220"/>
      <c r="T177" s="222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3" t="s">
        <v>100</v>
      </c>
      <c r="AT177" s="224" t="s">
        <v>74</v>
      </c>
      <c r="AU177" s="224" t="s">
        <v>83</v>
      </c>
      <c r="AY177" s="223" t="s">
        <v>148</v>
      </c>
      <c r="BK177" s="225">
        <f>BK178</f>
        <v>0</v>
      </c>
    </row>
    <row r="178" s="2" customFormat="1" ht="21.75" customHeight="1">
      <c r="A178" s="38"/>
      <c r="B178" s="39"/>
      <c r="C178" s="228" t="s">
        <v>278</v>
      </c>
      <c r="D178" s="228" t="s">
        <v>150</v>
      </c>
      <c r="E178" s="229" t="s">
        <v>279</v>
      </c>
      <c r="F178" s="230" t="s">
        <v>280</v>
      </c>
      <c r="G178" s="231" t="s">
        <v>281</v>
      </c>
      <c r="H178" s="232">
        <v>1</v>
      </c>
      <c r="I178" s="233"/>
      <c r="J178" s="232">
        <f>ROUND(I178*H178,3)</f>
        <v>0</v>
      </c>
      <c r="K178" s="234"/>
      <c r="L178" s="44"/>
      <c r="M178" s="235" t="s">
        <v>1</v>
      </c>
      <c r="N178" s="236" t="s">
        <v>41</v>
      </c>
      <c r="O178" s="91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100</v>
      </c>
      <c r="AT178" s="239" t="s">
        <v>150</v>
      </c>
      <c r="AU178" s="239" t="s">
        <v>93</v>
      </c>
      <c r="AY178" s="17" t="s">
        <v>148</v>
      </c>
      <c r="BE178" s="240">
        <f>IF(N178="základná",J178,0)</f>
        <v>0</v>
      </c>
      <c r="BF178" s="240">
        <f>IF(N178="znížená",J178,0)</f>
        <v>0</v>
      </c>
      <c r="BG178" s="240">
        <f>IF(N178="zákl. prenesená",J178,0)</f>
        <v>0</v>
      </c>
      <c r="BH178" s="240">
        <f>IF(N178="zníž. prenesená",J178,0)</f>
        <v>0</v>
      </c>
      <c r="BI178" s="240">
        <f>IF(N178="nulová",J178,0)</f>
        <v>0</v>
      </c>
      <c r="BJ178" s="17" t="s">
        <v>93</v>
      </c>
      <c r="BK178" s="241">
        <f>ROUND(I178*H178,3)</f>
        <v>0</v>
      </c>
      <c r="BL178" s="17" t="s">
        <v>100</v>
      </c>
      <c r="BM178" s="239" t="s">
        <v>282</v>
      </c>
    </row>
    <row r="179" s="12" customFormat="1" ht="25.92" customHeight="1">
      <c r="A179" s="12"/>
      <c r="B179" s="213"/>
      <c r="C179" s="214"/>
      <c r="D179" s="215" t="s">
        <v>74</v>
      </c>
      <c r="E179" s="216" t="s">
        <v>283</v>
      </c>
      <c r="F179" s="216" t="s">
        <v>284</v>
      </c>
      <c r="G179" s="214"/>
      <c r="H179" s="214"/>
      <c r="I179" s="217"/>
      <c r="J179" s="200">
        <f>BK179</f>
        <v>0</v>
      </c>
      <c r="K179" s="214"/>
      <c r="L179" s="218"/>
      <c r="M179" s="219"/>
      <c r="N179" s="220"/>
      <c r="O179" s="220"/>
      <c r="P179" s="221">
        <f>P180+P186+P192+P205+P211+P229+P243+P251+P254+P258+P262</f>
        <v>0</v>
      </c>
      <c r="Q179" s="220"/>
      <c r="R179" s="221">
        <f>R180+R186+R192+R205+R211+R229+R243+R251+R254+R258+R262</f>
        <v>0</v>
      </c>
      <c r="S179" s="220"/>
      <c r="T179" s="222">
        <f>T180+T186+T192+T205+T211+T229+T243+T251+T254+T258+T262</f>
        <v>2.5114464000000001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93</v>
      </c>
      <c r="AT179" s="224" t="s">
        <v>74</v>
      </c>
      <c r="AU179" s="224" t="s">
        <v>75</v>
      </c>
      <c r="AY179" s="223" t="s">
        <v>148</v>
      </c>
      <c r="BK179" s="225">
        <f>BK180+BK186+BK192+BK205+BK211+BK229+BK243+BK251+BK254+BK258+BK262</f>
        <v>0</v>
      </c>
    </row>
    <row r="180" s="12" customFormat="1" ht="22.8" customHeight="1">
      <c r="A180" s="12"/>
      <c r="B180" s="213"/>
      <c r="C180" s="214"/>
      <c r="D180" s="215" t="s">
        <v>74</v>
      </c>
      <c r="E180" s="226" t="s">
        <v>285</v>
      </c>
      <c r="F180" s="226" t="s">
        <v>286</v>
      </c>
      <c r="G180" s="214"/>
      <c r="H180" s="214"/>
      <c r="I180" s="217"/>
      <c r="J180" s="227">
        <f>BK180</f>
        <v>0</v>
      </c>
      <c r="K180" s="214"/>
      <c r="L180" s="218"/>
      <c r="M180" s="219"/>
      <c r="N180" s="220"/>
      <c r="O180" s="220"/>
      <c r="P180" s="221">
        <f>SUM(P181:P185)</f>
        <v>0</v>
      </c>
      <c r="Q180" s="220"/>
      <c r="R180" s="221">
        <f>SUM(R181:R185)</f>
        <v>0</v>
      </c>
      <c r="S180" s="220"/>
      <c r="T180" s="222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3" t="s">
        <v>93</v>
      </c>
      <c r="AT180" s="224" t="s">
        <v>74</v>
      </c>
      <c r="AU180" s="224" t="s">
        <v>83</v>
      </c>
      <c r="AY180" s="223" t="s">
        <v>148</v>
      </c>
      <c r="BK180" s="225">
        <f>SUM(BK181:BK185)</f>
        <v>0</v>
      </c>
    </row>
    <row r="181" s="2" customFormat="1" ht="33" customHeight="1">
      <c r="A181" s="38"/>
      <c r="B181" s="39"/>
      <c r="C181" s="228" t="s">
        <v>287</v>
      </c>
      <c r="D181" s="228" t="s">
        <v>150</v>
      </c>
      <c r="E181" s="229" t="s">
        <v>288</v>
      </c>
      <c r="F181" s="230" t="s">
        <v>289</v>
      </c>
      <c r="G181" s="231" t="s">
        <v>160</v>
      </c>
      <c r="H181" s="232">
        <v>6</v>
      </c>
      <c r="I181" s="233"/>
      <c r="J181" s="232">
        <f>ROUND(I181*H181,3)</f>
        <v>0</v>
      </c>
      <c r="K181" s="234"/>
      <c r="L181" s="44"/>
      <c r="M181" s="235" t="s">
        <v>1</v>
      </c>
      <c r="N181" s="236" t="s">
        <v>41</v>
      </c>
      <c r="O181" s="91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216</v>
      </c>
      <c r="AT181" s="239" t="s">
        <v>150</v>
      </c>
      <c r="AU181" s="239" t="s">
        <v>93</v>
      </c>
      <c r="AY181" s="17" t="s">
        <v>148</v>
      </c>
      <c r="BE181" s="240">
        <f>IF(N181="základná",J181,0)</f>
        <v>0</v>
      </c>
      <c r="BF181" s="240">
        <f>IF(N181="znížená",J181,0)</f>
        <v>0</v>
      </c>
      <c r="BG181" s="240">
        <f>IF(N181="zákl. prenesená",J181,0)</f>
        <v>0</v>
      </c>
      <c r="BH181" s="240">
        <f>IF(N181="zníž. prenesená",J181,0)</f>
        <v>0</v>
      </c>
      <c r="BI181" s="240">
        <f>IF(N181="nulová",J181,0)</f>
        <v>0</v>
      </c>
      <c r="BJ181" s="17" t="s">
        <v>93</v>
      </c>
      <c r="BK181" s="241">
        <f>ROUND(I181*H181,3)</f>
        <v>0</v>
      </c>
      <c r="BL181" s="17" t="s">
        <v>216</v>
      </c>
      <c r="BM181" s="239" t="s">
        <v>290</v>
      </c>
    </row>
    <row r="182" s="2" customFormat="1" ht="21.75" customHeight="1">
      <c r="A182" s="38"/>
      <c r="B182" s="39"/>
      <c r="C182" s="264" t="s">
        <v>291</v>
      </c>
      <c r="D182" s="264" t="s">
        <v>177</v>
      </c>
      <c r="E182" s="265" t="s">
        <v>292</v>
      </c>
      <c r="F182" s="266" t="s">
        <v>293</v>
      </c>
      <c r="G182" s="267" t="s">
        <v>294</v>
      </c>
      <c r="H182" s="268">
        <v>7.2000000000000002</v>
      </c>
      <c r="I182" s="269"/>
      <c r="J182" s="268">
        <f>ROUND(I182*H182,3)</f>
        <v>0</v>
      </c>
      <c r="K182" s="270"/>
      <c r="L182" s="271"/>
      <c r="M182" s="272" t="s">
        <v>1</v>
      </c>
      <c r="N182" s="273" t="s">
        <v>41</v>
      </c>
      <c r="O182" s="91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295</v>
      </c>
      <c r="AT182" s="239" t="s">
        <v>177</v>
      </c>
      <c r="AU182" s="239" t="s">
        <v>93</v>
      </c>
      <c r="AY182" s="17" t="s">
        <v>148</v>
      </c>
      <c r="BE182" s="240">
        <f>IF(N182="základná",J182,0)</f>
        <v>0</v>
      </c>
      <c r="BF182" s="240">
        <f>IF(N182="znížená",J182,0)</f>
        <v>0</v>
      </c>
      <c r="BG182" s="240">
        <f>IF(N182="zákl. prenesená",J182,0)</f>
        <v>0</v>
      </c>
      <c r="BH182" s="240">
        <f>IF(N182="zníž. prenesená",J182,0)</f>
        <v>0</v>
      </c>
      <c r="BI182" s="240">
        <f>IF(N182="nulová",J182,0)</f>
        <v>0</v>
      </c>
      <c r="BJ182" s="17" t="s">
        <v>93</v>
      </c>
      <c r="BK182" s="241">
        <f>ROUND(I182*H182,3)</f>
        <v>0</v>
      </c>
      <c r="BL182" s="17" t="s">
        <v>216</v>
      </c>
      <c r="BM182" s="239" t="s">
        <v>296</v>
      </c>
    </row>
    <row r="183" s="2" customFormat="1" ht="21.75" customHeight="1">
      <c r="A183" s="38"/>
      <c r="B183" s="39"/>
      <c r="C183" s="228" t="s">
        <v>295</v>
      </c>
      <c r="D183" s="228" t="s">
        <v>150</v>
      </c>
      <c r="E183" s="229" t="s">
        <v>297</v>
      </c>
      <c r="F183" s="230" t="s">
        <v>298</v>
      </c>
      <c r="G183" s="231" t="s">
        <v>160</v>
      </c>
      <c r="H183" s="232">
        <v>10</v>
      </c>
      <c r="I183" s="233"/>
      <c r="J183" s="232">
        <f>ROUND(I183*H183,3)</f>
        <v>0</v>
      </c>
      <c r="K183" s="234"/>
      <c r="L183" s="44"/>
      <c r="M183" s="235" t="s">
        <v>1</v>
      </c>
      <c r="N183" s="236" t="s">
        <v>41</v>
      </c>
      <c r="O183" s="91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9" t="s">
        <v>216</v>
      </c>
      <c r="AT183" s="239" t="s">
        <v>150</v>
      </c>
      <c r="AU183" s="239" t="s">
        <v>93</v>
      </c>
      <c r="AY183" s="17" t="s">
        <v>148</v>
      </c>
      <c r="BE183" s="240">
        <f>IF(N183="základná",J183,0)</f>
        <v>0</v>
      </c>
      <c r="BF183" s="240">
        <f>IF(N183="znížená",J183,0)</f>
        <v>0</v>
      </c>
      <c r="BG183" s="240">
        <f>IF(N183="zákl. prenesená",J183,0)</f>
        <v>0</v>
      </c>
      <c r="BH183" s="240">
        <f>IF(N183="zníž. prenesená",J183,0)</f>
        <v>0</v>
      </c>
      <c r="BI183" s="240">
        <f>IF(N183="nulová",J183,0)</f>
        <v>0</v>
      </c>
      <c r="BJ183" s="17" t="s">
        <v>93</v>
      </c>
      <c r="BK183" s="241">
        <f>ROUND(I183*H183,3)</f>
        <v>0</v>
      </c>
      <c r="BL183" s="17" t="s">
        <v>216</v>
      </c>
      <c r="BM183" s="239" t="s">
        <v>299</v>
      </c>
    </row>
    <row r="184" s="2" customFormat="1" ht="21.75" customHeight="1">
      <c r="A184" s="38"/>
      <c r="B184" s="39"/>
      <c r="C184" s="264" t="s">
        <v>300</v>
      </c>
      <c r="D184" s="264" t="s">
        <v>177</v>
      </c>
      <c r="E184" s="265" t="s">
        <v>292</v>
      </c>
      <c r="F184" s="266" t="s">
        <v>293</v>
      </c>
      <c r="G184" s="267" t="s">
        <v>294</v>
      </c>
      <c r="H184" s="268">
        <v>12</v>
      </c>
      <c r="I184" s="269"/>
      <c r="J184" s="268">
        <f>ROUND(I184*H184,3)</f>
        <v>0</v>
      </c>
      <c r="K184" s="270"/>
      <c r="L184" s="271"/>
      <c r="M184" s="272" t="s">
        <v>1</v>
      </c>
      <c r="N184" s="273" t="s">
        <v>41</v>
      </c>
      <c r="O184" s="91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295</v>
      </c>
      <c r="AT184" s="239" t="s">
        <v>177</v>
      </c>
      <c r="AU184" s="239" t="s">
        <v>93</v>
      </c>
      <c r="AY184" s="17" t="s">
        <v>148</v>
      </c>
      <c r="BE184" s="240">
        <f>IF(N184="základná",J184,0)</f>
        <v>0</v>
      </c>
      <c r="BF184" s="240">
        <f>IF(N184="znížená",J184,0)</f>
        <v>0</v>
      </c>
      <c r="BG184" s="240">
        <f>IF(N184="zákl. prenesená",J184,0)</f>
        <v>0</v>
      </c>
      <c r="BH184" s="240">
        <f>IF(N184="zníž. prenesená",J184,0)</f>
        <v>0</v>
      </c>
      <c r="BI184" s="240">
        <f>IF(N184="nulová",J184,0)</f>
        <v>0</v>
      </c>
      <c r="BJ184" s="17" t="s">
        <v>93</v>
      </c>
      <c r="BK184" s="241">
        <f>ROUND(I184*H184,3)</f>
        <v>0</v>
      </c>
      <c r="BL184" s="17" t="s">
        <v>216</v>
      </c>
      <c r="BM184" s="239" t="s">
        <v>301</v>
      </c>
    </row>
    <row r="185" s="2" customFormat="1" ht="21.75" customHeight="1">
      <c r="A185" s="38"/>
      <c r="B185" s="39"/>
      <c r="C185" s="228" t="s">
        <v>302</v>
      </c>
      <c r="D185" s="228" t="s">
        <v>150</v>
      </c>
      <c r="E185" s="229" t="s">
        <v>303</v>
      </c>
      <c r="F185" s="230" t="s">
        <v>304</v>
      </c>
      <c r="G185" s="231" t="s">
        <v>250</v>
      </c>
      <c r="H185" s="232">
        <v>0.019</v>
      </c>
      <c r="I185" s="233"/>
      <c r="J185" s="232">
        <f>ROUND(I185*H185,3)</f>
        <v>0</v>
      </c>
      <c r="K185" s="234"/>
      <c r="L185" s="44"/>
      <c r="M185" s="235" t="s">
        <v>1</v>
      </c>
      <c r="N185" s="236" t="s">
        <v>41</v>
      </c>
      <c r="O185" s="91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9" t="s">
        <v>216</v>
      </c>
      <c r="AT185" s="239" t="s">
        <v>150</v>
      </c>
      <c r="AU185" s="239" t="s">
        <v>93</v>
      </c>
      <c r="AY185" s="17" t="s">
        <v>148</v>
      </c>
      <c r="BE185" s="240">
        <f>IF(N185="základná",J185,0)</f>
        <v>0</v>
      </c>
      <c r="BF185" s="240">
        <f>IF(N185="znížená",J185,0)</f>
        <v>0</v>
      </c>
      <c r="BG185" s="240">
        <f>IF(N185="zákl. prenesená",J185,0)</f>
        <v>0</v>
      </c>
      <c r="BH185" s="240">
        <f>IF(N185="zníž. prenesená",J185,0)</f>
        <v>0</v>
      </c>
      <c r="BI185" s="240">
        <f>IF(N185="nulová",J185,0)</f>
        <v>0</v>
      </c>
      <c r="BJ185" s="17" t="s">
        <v>93</v>
      </c>
      <c r="BK185" s="241">
        <f>ROUND(I185*H185,3)</f>
        <v>0</v>
      </c>
      <c r="BL185" s="17" t="s">
        <v>216</v>
      </c>
      <c r="BM185" s="239" t="s">
        <v>305</v>
      </c>
    </row>
    <row r="186" s="12" customFormat="1" ht="22.8" customHeight="1">
      <c r="A186" s="12"/>
      <c r="B186" s="213"/>
      <c r="C186" s="214"/>
      <c r="D186" s="215" t="s">
        <v>74</v>
      </c>
      <c r="E186" s="226" t="s">
        <v>306</v>
      </c>
      <c r="F186" s="226" t="s">
        <v>307</v>
      </c>
      <c r="G186" s="214"/>
      <c r="H186" s="214"/>
      <c r="I186" s="217"/>
      <c r="J186" s="227">
        <f>BK186</f>
        <v>0</v>
      </c>
      <c r="K186" s="214"/>
      <c r="L186" s="218"/>
      <c r="M186" s="219"/>
      <c r="N186" s="220"/>
      <c r="O186" s="220"/>
      <c r="P186" s="221">
        <f>SUM(P187:P191)</f>
        <v>0</v>
      </c>
      <c r="Q186" s="220"/>
      <c r="R186" s="221">
        <f>SUM(R187:R191)</f>
        <v>0</v>
      </c>
      <c r="S186" s="220"/>
      <c r="T186" s="222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3" t="s">
        <v>93</v>
      </c>
      <c r="AT186" s="224" t="s">
        <v>74</v>
      </c>
      <c r="AU186" s="224" t="s">
        <v>83</v>
      </c>
      <c r="AY186" s="223" t="s">
        <v>148</v>
      </c>
      <c r="BK186" s="225">
        <f>SUM(BK187:BK191)</f>
        <v>0</v>
      </c>
    </row>
    <row r="187" s="2" customFormat="1" ht="21.75" customHeight="1">
      <c r="A187" s="38"/>
      <c r="B187" s="39"/>
      <c r="C187" s="228" t="s">
        <v>308</v>
      </c>
      <c r="D187" s="228" t="s">
        <v>150</v>
      </c>
      <c r="E187" s="229" t="s">
        <v>309</v>
      </c>
      <c r="F187" s="230" t="s">
        <v>310</v>
      </c>
      <c r="G187" s="231" t="s">
        <v>160</v>
      </c>
      <c r="H187" s="232">
        <v>6</v>
      </c>
      <c r="I187" s="233"/>
      <c r="J187" s="232">
        <f>ROUND(I187*H187,3)</f>
        <v>0</v>
      </c>
      <c r="K187" s="234"/>
      <c r="L187" s="44"/>
      <c r="M187" s="235" t="s">
        <v>1</v>
      </c>
      <c r="N187" s="236" t="s">
        <v>41</v>
      </c>
      <c r="O187" s="91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9" t="s">
        <v>216</v>
      </c>
      <c r="AT187" s="239" t="s">
        <v>150</v>
      </c>
      <c r="AU187" s="239" t="s">
        <v>93</v>
      </c>
      <c r="AY187" s="17" t="s">
        <v>148</v>
      </c>
      <c r="BE187" s="240">
        <f>IF(N187="základná",J187,0)</f>
        <v>0</v>
      </c>
      <c r="BF187" s="240">
        <f>IF(N187="znížená",J187,0)</f>
        <v>0</v>
      </c>
      <c r="BG187" s="240">
        <f>IF(N187="zákl. prenesená",J187,0)</f>
        <v>0</v>
      </c>
      <c r="BH187" s="240">
        <f>IF(N187="zníž. prenesená",J187,0)</f>
        <v>0</v>
      </c>
      <c r="BI187" s="240">
        <f>IF(N187="nulová",J187,0)</f>
        <v>0</v>
      </c>
      <c r="BJ187" s="17" t="s">
        <v>93</v>
      </c>
      <c r="BK187" s="241">
        <f>ROUND(I187*H187,3)</f>
        <v>0</v>
      </c>
      <c r="BL187" s="17" t="s">
        <v>216</v>
      </c>
      <c r="BM187" s="239" t="s">
        <v>311</v>
      </c>
    </row>
    <row r="188" s="2" customFormat="1" ht="33" customHeight="1">
      <c r="A188" s="38"/>
      <c r="B188" s="39"/>
      <c r="C188" s="264" t="s">
        <v>312</v>
      </c>
      <c r="D188" s="264" t="s">
        <v>177</v>
      </c>
      <c r="E188" s="265" t="s">
        <v>313</v>
      </c>
      <c r="F188" s="266" t="s">
        <v>314</v>
      </c>
      <c r="G188" s="267" t="s">
        <v>160</v>
      </c>
      <c r="H188" s="268">
        <v>6.1200000000000001</v>
      </c>
      <c r="I188" s="269"/>
      <c r="J188" s="268">
        <f>ROUND(I188*H188,3)</f>
        <v>0</v>
      </c>
      <c r="K188" s="270"/>
      <c r="L188" s="271"/>
      <c r="M188" s="272" t="s">
        <v>1</v>
      </c>
      <c r="N188" s="273" t="s">
        <v>41</v>
      </c>
      <c r="O188" s="91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9" t="s">
        <v>295</v>
      </c>
      <c r="AT188" s="239" t="s">
        <v>177</v>
      </c>
      <c r="AU188" s="239" t="s">
        <v>93</v>
      </c>
      <c r="AY188" s="17" t="s">
        <v>148</v>
      </c>
      <c r="BE188" s="240">
        <f>IF(N188="základná",J188,0)</f>
        <v>0</v>
      </c>
      <c r="BF188" s="240">
        <f>IF(N188="znížená",J188,0)</f>
        <v>0</v>
      </c>
      <c r="BG188" s="240">
        <f>IF(N188="zákl. prenesená",J188,0)</f>
        <v>0</v>
      </c>
      <c r="BH188" s="240">
        <f>IF(N188="zníž. prenesená",J188,0)</f>
        <v>0</v>
      </c>
      <c r="BI188" s="240">
        <f>IF(N188="nulová",J188,0)</f>
        <v>0</v>
      </c>
      <c r="BJ188" s="17" t="s">
        <v>93</v>
      </c>
      <c r="BK188" s="241">
        <f>ROUND(I188*H188,3)</f>
        <v>0</v>
      </c>
      <c r="BL188" s="17" t="s">
        <v>216</v>
      </c>
      <c r="BM188" s="239" t="s">
        <v>315</v>
      </c>
    </row>
    <row r="189" s="2" customFormat="1" ht="21.75" customHeight="1">
      <c r="A189" s="38"/>
      <c r="B189" s="39"/>
      <c r="C189" s="228" t="s">
        <v>316</v>
      </c>
      <c r="D189" s="228" t="s">
        <v>150</v>
      </c>
      <c r="E189" s="229" t="s">
        <v>317</v>
      </c>
      <c r="F189" s="230" t="s">
        <v>318</v>
      </c>
      <c r="G189" s="231" t="s">
        <v>184</v>
      </c>
      <c r="H189" s="232">
        <v>10</v>
      </c>
      <c r="I189" s="233"/>
      <c r="J189" s="232">
        <f>ROUND(I189*H189,3)</f>
        <v>0</v>
      </c>
      <c r="K189" s="234"/>
      <c r="L189" s="44"/>
      <c r="M189" s="235" t="s">
        <v>1</v>
      </c>
      <c r="N189" s="236" t="s">
        <v>41</v>
      </c>
      <c r="O189" s="91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9" t="s">
        <v>216</v>
      </c>
      <c r="AT189" s="239" t="s">
        <v>150</v>
      </c>
      <c r="AU189" s="239" t="s">
        <v>93</v>
      </c>
      <c r="AY189" s="17" t="s">
        <v>148</v>
      </c>
      <c r="BE189" s="240">
        <f>IF(N189="základná",J189,0)</f>
        <v>0</v>
      </c>
      <c r="BF189" s="240">
        <f>IF(N189="znížená",J189,0)</f>
        <v>0</v>
      </c>
      <c r="BG189" s="240">
        <f>IF(N189="zákl. prenesená",J189,0)</f>
        <v>0</v>
      </c>
      <c r="BH189" s="240">
        <f>IF(N189="zníž. prenesená",J189,0)</f>
        <v>0</v>
      </c>
      <c r="BI189" s="240">
        <f>IF(N189="nulová",J189,0)</f>
        <v>0</v>
      </c>
      <c r="BJ189" s="17" t="s">
        <v>93</v>
      </c>
      <c r="BK189" s="241">
        <f>ROUND(I189*H189,3)</f>
        <v>0</v>
      </c>
      <c r="BL189" s="17" t="s">
        <v>216</v>
      </c>
      <c r="BM189" s="239" t="s">
        <v>319</v>
      </c>
    </row>
    <row r="190" s="2" customFormat="1" ht="21.75" customHeight="1">
      <c r="A190" s="38"/>
      <c r="B190" s="39"/>
      <c r="C190" s="264" t="s">
        <v>320</v>
      </c>
      <c r="D190" s="264" t="s">
        <v>177</v>
      </c>
      <c r="E190" s="265" t="s">
        <v>321</v>
      </c>
      <c r="F190" s="266" t="s">
        <v>322</v>
      </c>
      <c r="G190" s="267" t="s">
        <v>184</v>
      </c>
      <c r="H190" s="268">
        <v>10</v>
      </c>
      <c r="I190" s="269"/>
      <c r="J190" s="268">
        <f>ROUND(I190*H190,3)</f>
        <v>0</v>
      </c>
      <c r="K190" s="270"/>
      <c r="L190" s="271"/>
      <c r="M190" s="272" t="s">
        <v>1</v>
      </c>
      <c r="N190" s="273" t="s">
        <v>41</v>
      </c>
      <c r="O190" s="91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9" t="s">
        <v>295</v>
      </c>
      <c r="AT190" s="239" t="s">
        <v>177</v>
      </c>
      <c r="AU190" s="239" t="s">
        <v>93</v>
      </c>
      <c r="AY190" s="17" t="s">
        <v>148</v>
      </c>
      <c r="BE190" s="240">
        <f>IF(N190="základná",J190,0)</f>
        <v>0</v>
      </c>
      <c r="BF190" s="240">
        <f>IF(N190="znížená",J190,0)</f>
        <v>0</v>
      </c>
      <c r="BG190" s="240">
        <f>IF(N190="zákl. prenesená",J190,0)</f>
        <v>0</v>
      </c>
      <c r="BH190" s="240">
        <f>IF(N190="zníž. prenesená",J190,0)</f>
        <v>0</v>
      </c>
      <c r="BI190" s="240">
        <f>IF(N190="nulová",J190,0)</f>
        <v>0</v>
      </c>
      <c r="BJ190" s="17" t="s">
        <v>93</v>
      </c>
      <c r="BK190" s="241">
        <f>ROUND(I190*H190,3)</f>
        <v>0</v>
      </c>
      <c r="BL190" s="17" t="s">
        <v>216</v>
      </c>
      <c r="BM190" s="239" t="s">
        <v>323</v>
      </c>
    </row>
    <row r="191" s="2" customFormat="1" ht="21.75" customHeight="1">
      <c r="A191" s="38"/>
      <c r="B191" s="39"/>
      <c r="C191" s="228" t="s">
        <v>324</v>
      </c>
      <c r="D191" s="228" t="s">
        <v>150</v>
      </c>
      <c r="E191" s="229" t="s">
        <v>325</v>
      </c>
      <c r="F191" s="230" t="s">
        <v>326</v>
      </c>
      <c r="G191" s="231" t="s">
        <v>250</v>
      </c>
      <c r="H191" s="232">
        <v>0.042000000000000003</v>
      </c>
      <c r="I191" s="233"/>
      <c r="J191" s="232">
        <f>ROUND(I191*H191,3)</f>
        <v>0</v>
      </c>
      <c r="K191" s="234"/>
      <c r="L191" s="44"/>
      <c r="M191" s="235" t="s">
        <v>1</v>
      </c>
      <c r="N191" s="236" t="s">
        <v>41</v>
      </c>
      <c r="O191" s="91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9" t="s">
        <v>216</v>
      </c>
      <c r="AT191" s="239" t="s">
        <v>150</v>
      </c>
      <c r="AU191" s="239" t="s">
        <v>93</v>
      </c>
      <c r="AY191" s="17" t="s">
        <v>148</v>
      </c>
      <c r="BE191" s="240">
        <f>IF(N191="základná",J191,0)</f>
        <v>0</v>
      </c>
      <c r="BF191" s="240">
        <f>IF(N191="znížená",J191,0)</f>
        <v>0</v>
      </c>
      <c r="BG191" s="240">
        <f>IF(N191="zákl. prenesená",J191,0)</f>
        <v>0</v>
      </c>
      <c r="BH191" s="240">
        <f>IF(N191="zníž. prenesená",J191,0)</f>
        <v>0</v>
      </c>
      <c r="BI191" s="240">
        <f>IF(N191="nulová",J191,0)</f>
        <v>0</v>
      </c>
      <c r="BJ191" s="17" t="s">
        <v>93</v>
      </c>
      <c r="BK191" s="241">
        <f>ROUND(I191*H191,3)</f>
        <v>0</v>
      </c>
      <c r="BL191" s="17" t="s">
        <v>216</v>
      </c>
      <c r="BM191" s="239" t="s">
        <v>327</v>
      </c>
    </row>
    <row r="192" s="12" customFormat="1" ht="22.8" customHeight="1">
      <c r="A192" s="12"/>
      <c r="B192" s="213"/>
      <c r="C192" s="214"/>
      <c r="D192" s="215" t="s">
        <v>74</v>
      </c>
      <c r="E192" s="226" t="s">
        <v>328</v>
      </c>
      <c r="F192" s="226" t="s">
        <v>329</v>
      </c>
      <c r="G192" s="214"/>
      <c r="H192" s="214"/>
      <c r="I192" s="217"/>
      <c r="J192" s="227">
        <f>BK192</f>
        <v>0</v>
      </c>
      <c r="K192" s="214"/>
      <c r="L192" s="218"/>
      <c r="M192" s="219"/>
      <c r="N192" s="220"/>
      <c r="O192" s="220"/>
      <c r="P192" s="221">
        <f>SUM(P193:P204)</f>
        <v>0</v>
      </c>
      <c r="Q192" s="220"/>
      <c r="R192" s="221">
        <f>SUM(R193:R204)</f>
        <v>0</v>
      </c>
      <c r="S192" s="220"/>
      <c r="T192" s="222">
        <f>SUM(T193:T204)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3" t="s">
        <v>93</v>
      </c>
      <c r="AT192" s="224" t="s">
        <v>74</v>
      </c>
      <c r="AU192" s="224" t="s">
        <v>83</v>
      </c>
      <c r="AY192" s="223" t="s">
        <v>148</v>
      </c>
      <c r="BK192" s="225">
        <f>SUM(BK193:BK204)</f>
        <v>0</v>
      </c>
    </row>
    <row r="193" s="2" customFormat="1" ht="21.75" customHeight="1">
      <c r="A193" s="38"/>
      <c r="B193" s="39"/>
      <c r="C193" s="228" t="s">
        <v>330</v>
      </c>
      <c r="D193" s="228" t="s">
        <v>150</v>
      </c>
      <c r="E193" s="229" t="s">
        <v>331</v>
      </c>
      <c r="F193" s="230" t="s">
        <v>332</v>
      </c>
      <c r="G193" s="231" t="s">
        <v>184</v>
      </c>
      <c r="H193" s="232">
        <v>5</v>
      </c>
      <c r="I193" s="233"/>
      <c r="J193" s="232">
        <f>ROUND(I193*H193,3)</f>
        <v>0</v>
      </c>
      <c r="K193" s="234"/>
      <c r="L193" s="44"/>
      <c r="M193" s="235" t="s">
        <v>1</v>
      </c>
      <c r="N193" s="236" t="s">
        <v>41</v>
      </c>
      <c r="O193" s="91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9" t="s">
        <v>216</v>
      </c>
      <c r="AT193" s="239" t="s">
        <v>150</v>
      </c>
      <c r="AU193" s="239" t="s">
        <v>93</v>
      </c>
      <c r="AY193" s="17" t="s">
        <v>148</v>
      </c>
      <c r="BE193" s="240">
        <f>IF(N193="základná",J193,0)</f>
        <v>0</v>
      </c>
      <c r="BF193" s="240">
        <f>IF(N193="znížená",J193,0)</f>
        <v>0</v>
      </c>
      <c r="BG193" s="240">
        <f>IF(N193="zákl. prenesená",J193,0)</f>
        <v>0</v>
      </c>
      <c r="BH193" s="240">
        <f>IF(N193="zníž. prenesená",J193,0)</f>
        <v>0</v>
      </c>
      <c r="BI193" s="240">
        <f>IF(N193="nulová",J193,0)</f>
        <v>0</v>
      </c>
      <c r="BJ193" s="17" t="s">
        <v>93</v>
      </c>
      <c r="BK193" s="241">
        <f>ROUND(I193*H193,3)</f>
        <v>0</v>
      </c>
      <c r="BL193" s="17" t="s">
        <v>216</v>
      </c>
      <c r="BM193" s="239" t="s">
        <v>333</v>
      </c>
    </row>
    <row r="194" s="2" customFormat="1" ht="21.75" customHeight="1">
      <c r="A194" s="38"/>
      <c r="B194" s="39"/>
      <c r="C194" s="228" t="s">
        <v>334</v>
      </c>
      <c r="D194" s="228" t="s">
        <v>150</v>
      </c>
      <c r="E194" s="229" t="s">
        <v>335</v>
      </c>
      <c r="F194" s="230" t="s">
        <v>336</v>
      </c>
      <c r="G194" s="231" t="s">
        <v>184</v>
      </c>
      <c r="H194" s="232">
        <v>5</v>
      </c>
      <c r="I194" s="233"/>
      <c r="J194" s="232">
        <f>ROUND(I194*H194,3)</f>
        <v>0</v>
      </c>
      <c r="K194" s="234"/>
      <c r="L194" s="44"/>
      <c r="M194" s="235" t="s">
        <v>1</v>
      </c>
      <c r="N194" s="236" t="s">
        <v>41</v>
      </c>
      <c r="O194" s="91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9" t="s">
        <v>216</v>
      </c>
      <c r="AT194" s="239" t="s">
        <v>150</v>
      </c>
      <c r="AU194" s="239" t="s">
        <v>93</v>
      </c>
      <c r="AY194" s="17" t="s">
        <v>148</v>
      </c>
      <c r="BE194" s="240">
        <f>IF(N194="základná",J194,0)</f>
        <v>0</v>
      </c>
      <c r="BF194" s="240">
        <f>IF(N194="znížená",J194,0)</f>
        <v>0</v>
      </c>
      <c r="BG194" s="240">
        <f>IF(N194="zákl. prenesená",J194,0)</f>
        <v>0</v>
      </c>
      <c r="BH194" s="240">
        <f>IF(N194="zníž. prenesená",J194,0)</f>
        <v>0</v>
      </c>
      <c r="BI194" s="240">
        <f>IF(N194="nulová",J194,0)</f>
        <v>0</v>
      </c>
      <c r="BJ194" s="17" t="s">
        <v>93</v>
      </c>
      <c r="BK194" s="241">
        <f>ROUND(I194*H194,3)</f>
        <v>0</v>
      </c>
      <c r="BL194" s="17" t="s">
        <v>216</v>
      </c>
      <c r="BM194" s="239" t="s">
        <v>337</v>
      </c>
    </row>
    <row r="195" s="2" customFormat="1" ht="33" customHeight="1">
      <c r="A195" s="38"/>
      <c r="B195" s="39"/>
      <c r="C195" s="228" t="s">
        <v>338</v>
      </c>
      <c r="D195" s="228" t="s">
        <v>150</v>
      </c>
      <c r="E195" s="229" t="s">
        <v>339</v>
      </c>
      <c r="F195" s="230" t="s">
        <v>340</v>
      </c>
      <c r="G195" s="231" t="s">
        <v>184</v>
      </c>
      <c r="H195" s="232">
        <v>6</v>
      </c>
      <c r="I195" s="233"/>
      <c r="J195" s="232">
        <f>ROUND(I195*H195,3)</f>
        <v>0</v>
      </c>
      <c r="K195" s="234"/>
      <c r="L195" s="44"/>
      <c r="M195" s="235" t="s">
        <v>1</v>
      </c>
      <c r="N195" s="236" t="s">
        <v>41</v>
      </c>
      <c r="O195" s="91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9" t="s">
        <v>216</v>
      </c>
      <c r="AT195" s="239" t="s">
        <v>150</v>
      </c>
      <c r="AU195" s="239" t="s">
        <v>93</v>
      </c>
      <c r="AY195" s="17" t="s">
        <v>148</v>
      </c>
      <c r="BE195" s="240">
        <f>IF(N195="základná",J195,0)</f>
        <v>0</v>
      </c>
      <c r="BF195" s="240">
        <f>IF(N195="znížená",J195,0)</f>
        <v>0</v>
      </c>
      <c r="BG195" s="240">
        <f>IF(N195="zákl. prenesená",J195,0)</f>
        <v>0</v>
      </c>
      <c r="BH195" s="240">
        <f>IF(N195="zníž. prenesená",J195,0)</f>
        <v>0</v>
      </c>
      <c r="BI195" s="240">
        <f>IF(N195="nulová",J195,0)</f>
        <v>0</v>
      </c>
      <c r="BJ195" s="17" t="s">
        <v>93</v>
      </c>
      <c r="BK195" s="241">
        <f>ROUND(I195*H195,3)</f>
        <v>0</v>
      </c>
      <c r="BL195" s="17" t="s">
        <v>216</v>
      </c>
      <c r="BM195" s="239" t="s">
        <v>341</v>
      </c>
    </row>
    <row r="196" s="2" customFormat="1" ht="33" customHeight="1">
      <c r="A196" s="38"/>
      <c r="B196" s="39"/>
      <c r="C196" s="228" t="s">
        <v>342</v>
      </c>
      <c r="D196" s="228" t="s">
        <v>150</v>
      </c>
      <c r="E196" s="229" t="s">
        <v>343</v>
      </c>
      <c r="F196" s="230" t="s">
        <v>344</v>
      </c>
      <c r="G196" s="231" t="s">
        <v>184</v>
      </c>
      <c r="H196" s="232">
        <v>5</v>
      </c>
      <c r="I196" s="233"/>
      <c r="J196" s="232">
        <f>ROUND(I196*H196,3)</f>
        <v>0</v>
      </c>
      <c r="K196" s="234"/>
      <c r="L196" s="44"/>
      <c r="M196" s="235" t="s">
        <v>1</v>
      </c>
      <c r="N196" s="236" t="s">
        <v>41</v>
      </c>
      <c r="O196" s="91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9" t="s">
        <v>216</v>
      </c>
      <c r="AT196" s="239" t="s">
        <v>150</v>
      </c>
      <c r="AU196" s="239" t="s">
        <v>93</v>
      </c>
      <c r="AY196" s="17" t="s">
        <v>148</v>
      </c>
      <c r="BE196" s="240">
        <f>IF(N196="základná",J196,0)</f>
        <v>0</v>
      </c>
      <c r="BF196" s="240">
        <f>IF(N196="znížená",J196,0)</f>
        <v>0</v>
      </c>
      <c r="BG196" s="240">
        <f>IF(N196="zákl. prenesená",J196,0)</f>
        <v>0</v>
      </c>
      <c r="BH196" s="240">
        <f>IF(N196="zníž. prenesená",J196,0)</f>
        <v>0</v>
      </c>
      <c r="BI196" s="240">
        <f>IF(N196="nulová",J196,0)</f>
        <v>0</v>
      </c>
      <c r="BJ196" s="17" t="s">
        <v>93</v>
      </c>
      <c r="BK196" s="241">
        <f>ROUND(I196*H196,3)</f>
        <v>0</v>
      </c>
      <c r="BL196" s="17" t="s">
        <v>216</v>
      </c>
      <c r="BM196" s="239" t="s">
        <v>345</v>
      </c>
    </row>
    <row r="197" s="2" customFormat="1" ht="21.75" customHeight="1">
      <c r="A197" s="38"/>
      <c r="B197" s="39"/>
      <c r="C197" s="228" t="s">
        <v>346</v>
      </c>
      <c r="D197" s="228" t="s">
        <v>150</v>
      </c>
      <c r="E197" s="229" t="s">
        <v>347</v>
      </c>
      <c r="F197" s="230" t="s">
        <v>348</v>
      </c>
      <c r="G197" s="231" t="s">
        <v>236</v>
      </c>
      <c r="H197" s="232">
        <v>2</v>
      </c>
      <c r="I197" s="233"/>
      <c r="J197" s="232">
        <f>ROUND(I197*H197,3)</f>
        <v>0</v>
      </c>
      <c r="K197" s="234"/>
      <c r="L197" s="44"/>
      <c r="M197" s="235" t="s">
        <v>1</v>
      </c>
      <c r="N197" s="236" t="s">
        <v>41</v>
      </c>
      <c r="O197" s="91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9" t="s">
        <v>216</v>
      </c>
      <c r="AT197" s="239" t="s">
        <v>150</v>
      </c>
      <c r="AU197" s="239" t="s">
        <v>93</v>
      </c>
      <c r="AY197" s="17" t="s">
        <v>148</v>
      </c>
      <c r="BE197" s="240">
        <f>IF(N197="základná",J197,0)</f>
        <v>0</v>
      </c>
      <c r="BF197" s="240">
        <f>IF(N197="znížená",J197,0)</f>
        <v>0</v>
      </c>
      <c r="BG197" s="240">
        <f>IF(N197="zákl. prenesená",J197,0)</f>
        <v>0</v>
      </c>
      <c r="BH197" s="240">
        <f>IF(N197="zníž. prenesená",J197,0)</f>
        <v>0</v>
      </c>
      <c r="BI197" s="240">
        <f>IF(N197="nulová",J197,0)</f>
        <v>0</v>
      </c>
      <c r="BJ197" s="17" t="s">
        <v>93</v>
      </c>
      <c r="BK197" s="241">
        <f>ROUND(I197*H197,3)</f>
        <v>0</v>
      </c>
      <c r="BL197" s="17" t="s">
        <v>216</v>
      </c>
      <c r="BM197" s="239" t="s">
        <v>349</v>
      </c>
    </row>
    <row r="198" s="2" customFormat="1" ht="21.75" customHeight="1">
      <c r="A198" s="38"/>
      <c r="B198" s="39"/>
      <c r="C198" s="228" t="s">
        <v>350</v>
      </c>
      <c r="D198" s="228" t="s">
        <v>150</v>
      </c>
      <c r="E198" s="229" t="s">
        <v>351</v>
      </c>
      <c r="F198" s="230" t="s">
        <v>352</v>
      </c>
      <c r="G198" s="231" t="s">
        <v>236</v>
      </c>
      <c r="H198" s="232">
        <v>1</v>
      </c>
      <c r="I198" s="233"/>
      <c r="J198" s="232">
        <f>ROUND(I198*H198,3)</f>
        <v>0</v>
      </c>
      <c r="K198" s="234"/>
      <c r="L198" s="44"/>
      <c r="M198" s="235" t="s">
        <v>1</v>
      </c>
      <c r="N198" s="236" t="s">
        <v>41</v>
      </c>
      <c r="O198" s="91"/>
      <c r="P198" s="237">
        <f>O198*H198</f>
        <v>0</v>
      </c>
      <c r="Q198" s="237">
        <v>0</v>
      </c>
      <c r="R198" s="237">
        <f>Q198*H198</f>
        <v>0</v>
      </c>
      <c r="S198" s="237">
        <v>0</v>
      </c>
      <c r="T198" s="23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9" t="s">
        <v>216</v>
      </c>
      <c r="AT198" s="239" t="s">
        <v>150</v>
      </c>
      <c r="AU198" s="239" t="s">
        <v>93</v>
      </c>
      <c r="AY198" s="17" t="s">
        <v>148</v>
      </c>
      <c r="BE198" s="240">
        <f>IF(N198="základná",J198,0)</f>
        <v>0</v>
      </c>
      <c r="BF198" s="240">
        <f>IF(N198="znížená",J198,0)</f>
        <v>0</v>
      </c>
      <c r="BG198" s="240">
        <f>IF(N198="zákl. prenesená",J198,0)</f>
        <v>0</v>
      </c>
      <c r="BH198" s="240">
        <f>IF(N198="zníž. prenesená",J198,0)</f>
        <v>0</v>
      </c>
      <c r="BI198" s="240">
        <f>IF(N198="nulová",J198,0)</f>
        <v>0</v>
      </c>
      <c r="BJ198" s="17" t="s">
        <v>93</v>
      </c>
      <c r="BK198" s="241">
        <f>ROUND(I198*H198,3)</f>
        <v>0</v>
      </c>
      <c r="BL198" s="17" t="s">
        <v>216</v>
      </c>
      <c r="BM198" s="239" t="s">
        <v>353</v>
      </c>
    </row>
    <row r="199" s="2" customFormat="1" ht="21.75" customHeight="1">
      <c r="A199" s="38"/>
      <c r="B199" s="39"/>
      <c r="C199" s="228" t="s">
        <v>354</v>
      </c>
      <c r="D199" s="228" t="s">
        <v>150</v>
      </c>
      <c r="E199" s="229" t="s">
        <v>355</v>
      </c>
      <c r="F199" s="230" t="s">
        <v>356</v>
      </c>
      <c r="G199" s="231" t="s">
        <v>236</v>
      </c>
      <c r="H199" s="232">
        <v>1</v>
      </c>
      <c r="I199" s="233"/>
      <c r="J199" s="232">
        <f>ROUND(I199*H199,3)</f>
        <v>0</v>
      </c>
      <c r="K199" s="234"/>
      <c r="L199" s="44"/>
      <c r="M199" s="235" t="s">
        <v>1</v>
      </c>
      <c r="N199" s="236" t="s">
        <v>41</v>
      </c>
      <c r="O199" s="91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9" t="s">
        <v>216</v>
      </c>
      <c r="AT199" s="239" t="s">
        <v>150</v>
      </c>
      <c r="AU199" s="239" t="s">
        <v>93</v>
      </c>
      <c r="AY199" s="17" t="s">
        <v>148</v>
      </c>
      <c r="BE199" s="240">
        <f>IF(N199="základná",J199,0)</f>
        <v>0</v>
      </c>
      <c r="BF199" s="240">
        <f>IF(N199="znížená",J199,0)</f>
        <v>0</v>
      </c>
      <c r="BG199" s="240">
        <f>IF(N199="zákl. prenesená",J199,0)</f>
        <v>0</v>
      </c>
      <c r="BH199" s="240">
        <f>IF(N199="zníž. prenesená",J199,0)</f>
        <v>0</v>
      </c>
      <c r="BI199" s="240">
        <f>IF(N199="nulová",J199,0)</f>
        <v>0</v>
      </c>
      <c r="BJ199" s="17" t="s">
        <v>93</v>
      </c>
      <c r="BK199" s="241">
        <f>ROUND(I199*H199,3)</f>
        <v>0</v>
      </c>
      <c r="BL199" s="17" t="s">
        <v>216</v>
      </c>
      <c r="BM199" s="239" t="s">
        <v>357</v>
      </c>
    </row>
    <row r="200" s="2" customFormat="1" ht="21.75" customHeight="1">
      <c r="A200" s="38"/>
      <c r="B200" s="39"/>
      <c r="C200" s="228" t="s">
        <v>358</v>
      </c>
      <c r="D200" s="228" t="s">
        <v>150</v>
      </c>
      <c r="E200" s="229" t="s">
        <v>359</v>
      </c>
      <c r="F200" s="230" t="s">
        <v>360</v>
      </c>
      <c r="G200" s="231" t="s">
        <v>236</v>
      </c>
      <c r="H200" s="232">
        <v>1</v>
      </c>
      <c r="I200" s="233"/>
      <c r="J200" s="232">
        <f>ROUND(I200*H200,3)</f>
        <v>0</v>
      </c>
      <c r="K200" s="234"/>
      <c r="L200" s="44"/>
      <c r="M200" s="235" t="s">
        <v>1</v>
      </c>
      <c r="N200" s="236" t="s">
        <v>41</v>
      </c>
      <c r="O200" s="91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9" t="s">
        <v>216</v>
      </c>
      <c r="AT200" s="239" t="s">
        <v>150</v>
      </c>
      <c r="AU200" s="239" t="s">
        <v>93</v>
      </c>
      <c r="AY200" s="17" t="s">
        <v>148</v>
      </c>
      <c r="BE200" s="240">
        <f>IF(N200="základná",J200,0)</f>
        <v>0</v>
      </c>
      <c r="BF200" s="240">
        <f>IF(N200="znížená",J200,0)</f>
        <v>0</v>
      </c>
      <c r="BG200" s="240">
        <f>IF(N200="zákl. prenesená",J200,0)</f>
        <v>0</v>
      </c>
      <c r="BH200" s="240">
        <f>IF(N200="zníž. prenesená",J200,0)</f>
        <v>0</v>
      </c>
      <c r="BI200" s="240">
        <f>IF(N200="nulová",J200,0)</f>
        <v>0</v>
      </c>
      <c r="BJ200" s="17" t="s">
        <v>93</v>
      </c>
      <c r="BK200" s="241">
        <f>ROUND(I200*H200,3)</f>
        <v>0</v>
      </c>
      <c r="BL200" s="17" t="s">
        <v>216</v>
      </c>
      <c r="BM200" s="239" t="s">
        <v>361</v>
      </c>
    </row>
    <row r="201" s="2" customFormat="1" ht="21.75" customHeight="1">
      <c r="A201" s="38"/>
      <c r="B201" s="39"/>
      <c r="C201" s="228" t="s">
        <v>362</v>
      </c>
      <c r="D201" s="228" t="s">
        <v>150</v>
      </c>
      <c r="E201" s="229" t="s">
        <v>363</v>
      </c>
      <c r="F201" s="230" t="s">
        <v>364</v>
      </c>
      <c r="G201" s="231" t="s">
        <v>236</v>
      </c>
      <c r="H201" s="232">
        <v>1</v>
      </c>
      <c r="I201" s="233"/>
      <c r="J201" s="232">
        <f>ROUND(I201*H201,3)</f>
        <v>0</v>
      </c>
      <c r="K201" s="234"/>
      <c r="L201" s="44"/>
      <c r="M201" s="235" t="s">
        <v>1</v>
      </c>
      <c r="N201" s="236" t="s">
        <v>41</v>
      </c>
      <c r="O201" s="91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9" t="s">
        <v>216</v>
      </c>
      <c r="AT201" s="239" t="s">
        <v>150</v>
      </c>
      <c r="AU201" s="239" t="s">
        <v>93</v>
      </c>
      <c r="AY201" s="17" t="s">
        <v>148</v>
      </c>
      <c r="BE201" s="240">
        <f>IF(N201="základná",J201,0)</f>
        <v>0</v>
      </c>
      <c r="BF201" s="240">
        <f>IF(N201="znížená",J201,0)</f>
        <v>0</v>
      </c>
      <c r="BG201" s="240">
        <f>IF(N201="zákl. prenesená",J201,0)</f>
        <v>0</v>
      </c>
      <c r="BH201" s="240">
        <f>IF(N201="zníž. prenesená",J201,0)</f>
        <v>0</v>
      </c>
      <c r="BI201" s="240">
        <f>IF(N201="nulová",J201,0)</f>
        <v>0</v>
      </c>
      <c r="BJ201" s="17" t="s">
        <v>93</v>
      </c>
      <c r="BK201" s="241">
        <f>ROUND(I201*H201,3)</f>
        <v>0</v>
      </c>
      <c r="BL201" s="17" t="s">
        <v>216</v>
      </c>
      <c r="BM201" s="239" t="s">
        <v>365</v>
      </c>
    </row>
    <row r="202" s="2" customFormat="1" ht="44.25" customHeight="1">
      <c r="A202" s="38"/>
      <c r="B202" s="39"/>
      <c r="C202" s="264" t="s">
        <v>366</v>
      </c>
      <c r="D202" s="264" t="s">
        <v>177</v>
      </c>
      <c r="E202" s="265" t="s">
        <v>367</v>
      </c>
      <c r="F202" s="266" t="s">
        <v>368</v>
      </c>
      <c r="G202" s="267" t="s">
        <v>236</v>
      </c>
      <c r="H202" s="268">
        <v>1</v>
      </c>
      <c r="I202" s="269"/>
      <c r="J202" s="268">
        <f>ROUND(I202*H202,3)</f>
        <v>0</v>
      </c>
      <c r="K202" s="270"/>
      <c r="L202" s="271"/>
      <c r="M202" s="272" t="s">
        <v>1</v>
      </c>
      <c r="N202" s="273" t="s">
        <v>41</v>
      </c>
      <c r="O202" s="91"/>
      <c r="P202" s="237">
        <f>O202*H202</f>
        <v>0</v>
      </c>
      <c r="Q202" s="237">
        <v>0</v>
      </c>
      <c r="R202" s="237">
        <f>Q202*H202</f>
        <v>0</v>
      </c>
      <c r="S202" s="237">
        <v>0</v>
      </c>
      <c r="T202" s="23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9" t="s">
        <v>295</v>
      </c>
      <c r="AT202" s="239" t="s">
        <v>177</v>
      </c>
      <c r="AU202" s="239" t="s">
        <v>93</v>
      </c>
      <c r="AY202" s="17" t="s">
        <v>148</v>
      </c>
      <c r="BE202" s="240">
        <f>IF(N202="základná",J202,0)</f>
        <v>0</v>
      </c>
      <c r="BF202" s="240">
        <f>IF(N202="znížená",J202,0)</f>
        <v>0</v>
      </c>
      <c r="BG202" s="240">
        <f>IF(N202="zákl. prenesená",J202,0)</f>
        <v>0</v>
      </c>
      <c r="BH202" s="240">
        <f>IF(N202="zníž. prenesená",J202,0)</f>
        <v>0</v>
      </c>
      <c r="BI202" s="240">
        <f>IF(N202="nulová",J202,0)</f>
        <v>0</v>
      </c>
      <c r="BJ202" s="17" t="s">
        <v>93</v>
      </c>
      <c r="BK202" s="241">
        <f>ROUND(I202*H202,3)</f>
        <v>0</v>
      </c>
      <c r="BL202" s="17" t="s">
        <v>216</v>
      </c>
      <c r="BM202" s="239" t="s">
        <v>369</v>
      </c>
    </row>
    <row r="203" s="2" customFormat="1" ht="21.75" customHeight="1">
      <c r="A203" s="38"/>
      <c r="B203" s="39"/>
      <c r="C203" s="228" t="s">
        <v>370</v>
      </c>
      <c r="D203" s="228" t="s">
        <v>150</v>
      </c>
      <c r="E203" s="229" t="s">
        <v>371</v>
      </c>
      <c r="F203" s="230" t="s">
        <v>372</v>
      </c>
      <c r="G203" s="231" t="s">
        <v>184</v>
      </c>
      <c r="H203" s="232">
        <v>10</v>
      </c>
      <c r="I203" s="233"/>
      <c r="J203" s="232">
        <f>ROUND(I203*H203,3)</f>
        <v>0</v>
      </c>
      <c r="K203" s="234"/>
      <c r="L203" s="44"/>
      <c r="M203" s="235" t="s">
        <v>1</v>
      </c>
      <c r="N203" s="236" t="s">
        <v>41</v>
      </c>
      <c r="O203" s="91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9" t="s">
        <v>216</v>
      </c>
      <c r="AT203" s="239" t="s">
        <v>150</v>
      </c>
      <c r="AU203" s="239" t="s">
        <v>93</v>
      </c>
      <c r="AY203" s="17" t="s">
        <v>148</v>
      </c>
      <c r="BE203" s="240">
        <f>IF(N203="základná",J203,0)</f>
        <v>0</v>
      </c>
      <c r="BF203" s="240">
        <f>IF(N203="znížená",J203,0)</f>
        <v>0</v>
      </c>
      <c r="BG203" s="240">
        <f>IF(N203="zákl. prenesená",J203,0)</f>
        <v>0</v>
      </c>
      <c r="BH203" s="240">
        <f>IF(N203="zníž. prenesená",J203,0)</f>
        <v>0</v>
      </c>
      <c r="BI203" s="240">
        <f>IF(N203="nulová",J203,0)</f>
        <v>0</v>
      </c>
      <c r="BJ203" s="17" t="s">
        <v>93</v>
      </c>
      <c r="BK203" s="241">
        <f>ROUND(I203*H203,3)</f>
        <v>0</v>
      </c>
      <c r="BL203" s="17" t="s">
        <v>216</v>
      </c>
      <c r="BM203" s="239" t="s">
        <v>373</v>
      </c>
    </row>
    <row r="204" s="2" customFormat="1" ht="21.75" customHeight="1">
      <c r="A204" s="38"/>
      <c r="B204" s="39"/>
      <c r="C204" s="228" t="s">
        <v>374</v>
      </c>
      <c r="D204" s="228" t="s">
        <v>150</v>
      </c>
      <c r="E204" s="229" t="s">
        <v>375</v>
      </c>
      <c r="F204" s="230" t="s">
        <v>376</v>
      </c>
      <c r="G204" s="231" t="s">
        <v>250</v>
      </c>
      <c r="H204" s="232">
        <v>0.17299999999999999</v>
      </c>
      <c r="I204" s="233"/>
      <c r="J204" s="232">
        <f>ROUND(I204*H204,3)</f>
        <v>0</v>
      </c>
      <c r="K204" s="234"/>
      <c r="L204" s="44"/>
      <c r="M204" s="235" t="s">
        <v>1</v>
      </c>
      <c r="N204" s="236" t="s">
        <v>41</v>
      </c>
      <c r="O204" s="91"/>
      <c r="P204" s="237">
        <f>O204*H204</f>
        <v>0</v>
      </c>
      <c r="Q204" s="237">
        <v>0</v>
      </c>
      <c r="R204" s="237">
        <f>Q204*H204</f>
        <v>0</v>
      </c>
      <c r="S204" s="237">
        <v>0</v>
      </c>
      <c r="T204" s="23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9" t="s">
        <v>216</v>
      </c>
      <c r="AT204" s="239" t="s">
        <v>150</v>
      </c>
      <c r="AU204" s="239" t="s">
        <v>93</v>
      </c>
      <c r="AY204" s="17" t="s">
        <v>148</v>
      </c>
      <c r="BE204" s="240">
        <f>IF(N204="základná",J204,0)</f>
        <v>0</v>
      </c>
      <c r="BF204" s="240">
        <f>IF(N204="znížená",J204,0)</f>
        <v>0</v>
      </c>
      <c r="BG204" s="240">
        <f>IF(N204="zákl. prenesená",J204,0)</f>
        <v>0</v>
      </c>
      <c r="BH204" s="240">
        <f>IF(N204="zníž. prenesená",J204,0)</f>
        <v>0</v>
      </c>
      <c r="BI204" s="240">
        <f>IF(N204="nulová",J204,0)</f>
        <v>0</v>
      </c>
      <c r="BJ204" s="17" t="s">
        <v>93</v>
      </c>
      <c r="BK204" s="241">
        <f>ROUND(I204*H204,3)</f>
        <v>0</v>
      </c>
      <c r="BL204" s="17" t="s">
        <v>216</v>
      </c>
      <c r="BM204" s="239" t="s">
        <v>377</v>
      </c>
    </row>
    <row r="205" s="12" customFormat="1" ht="22.8" customHeight="1">
      <c r="A205" s="12"/>
      <c r="B205" s="213"/>
      <c r="C205" s="214"/>
      <c r="D205" s="215" t="s">
        <v>74</v>
      </c>
      <c r="E205" s="226" t="s">
        <v>378</v>
      </c>
      <c r="F205" s="226" t="s">
        <v>379</v>
      </c>
      <c r="G205" s="214"/>
      <c r="H205" s="214"/>
      <c r="I205" s="217"/>
      <c r="J205" s="227">
        <f>BK205</f>
        <v>0</v>
      </c>
      <c r="K205" s="214"/>
      <c r="L205" s="218"/>
      <c r="M205" s="219"/>
      <c r="N205" s="220"/>
      <c r="O205" s="220"/>
      <c r="P205" s="221">
        <f>SUM(P206:P210)</f>
        <v>0</v>
      </c>
      <c r="Q205" s="220"/>
      <c r="R205" s="221">
        <f>SUM(R206:R210)</f>
        <v>0</v>
      </c>
      <c r="S205" s="220"/>
      <c r="T205" s="222">
        <f>SUM(T206:T210)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3" t="s">
        <v>93</v>
      </c>
      <c r="AT205" s="224" t="s">
        <v>74</v>
      </c>
      <c r="AU205" s="224" t="s">
        <v>83</v>
      </c>
      <c r="AY205" s="223" t="s">
        <v>148</v>
      </c>
      <c r="BK205" s="225">
        <f>SUM(BK206:BK210)</f>
        <v>0</v>
      </c>
    </row>
    <row r="206" s="2" customFormat="1" ht="21.75" customHeight="1">
      <c r="A206" s="38"/>
      <c r="B206" s="39"/>
      <c r="C206" s="228" t="s">
        <v>380</v>
      </c>
      <c r="D206" s="228" t="s">
        <v>150</v>
      </c>
      <c r="E206" s="229" t="s">
        <v>381</v>
      </c>
      <c r="F206" s="230" t="s">
        <v>382</v>
      </c>
      <c r="G206" s="231" t="s">
        <v>184</v>
      </c>
      <c r="H206" s="232">
        <v>12</v>
      </c>
      <c r="I206" s="233"/>
      <c r="J206" s="232">
        <f>ROUND(I206*H206,3)</f>
        <v>0</v>
      </c>
      <c r="K206" s="234"/>
      <c r="L206" s="44"/>
      <c r="M206" s="235" t="s">
        <v>1</v>
      </c>
      <c r="N206" s="236" t="s">
        <v>41</v>
      </c>
      <c r="O206" s="91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9" t="s">
        <v>216</v>
      </c>
      <c r="AT206" s="239" t="s">
        <v>150</v>
      </c>
      <c r="AU206" s="239" t="s">
        <v>93</v>
      </c>
      <c r="AY206" s="17" t="s">
        <v>148</v>
      </c>
      <c r="BE206" s="240">
        <f>IF(N206="základná",J206,0)</f>
        <v>0</v>
      </c>
      <c r="BF206" s="240">
        <f>IF(N206="znížená",J206,0)</f>
        <v>0</v>
      </c>
      <c r="BG206" s="240">
        <f>IF(N206="zákl. prenesená",J206,0)</f>
        <v>0</v>
      </c>
      <c r="BH206" s="240">
        <f>IF(N206="zníž. prenesená",J206,0)</f>
        <v>0</v>
      </c>
      <c r="BI206" s="240">
        <f>IF(N206="nulová",J206,0)</f>
        <v>0</v>
      </c>
      <c r="BJ206" s="17" t="s">
        <v>93</v>
      </c>
      <c r="BK206" s="241">
        <f>ROUND(I206*H206,3)</f>
        <v>0</v>
      </c>
      <c r="BL206" s="17" t="s">
        <v>216</v>
      </c>
      <c r="BM206" s="239" t="s">
        <v>383</v>
      </c>
    </row>
    <row r="207" s="2" customFormat="1" ht="21.75" customHeight="1">
      <c r="A207" s="38"/>
      <c r="B207" s="39"/>
      <c r="C207" s="228" t="s">
        <v>384</v>
      </c>
      <c r="D207" s="228" t="s">
        <v>150</v>
      </c>
      <c r="E207" s="229" t="s">
        <v>385</v>
      </c>
      <c r="F207" s="230" t="s">
        <v>386</v>
      </c>
      <c r="G207" s="231" t="s">
        <v>184</v>
      </c>
      <c r="H207" s="232">
        <v>12</v>
      </c>
      <c r="I207" s="233"/>
      <c r="J207" s="232">
        <f>ROUND(I207*H207,3)</f>
        <v>0</v>
      </c>
      <c r="K207" s="234"/>
      <c r="L207" s="44"/>
      <c r="M207" s="235" t="s">
        <v>1</v>
      </c>
      <c r="N207" s="236" t="s">
        <v>41</v>
      </c>
      <c r="O207" s="91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9" t="s">
        <v>216</v>
      </c>
      <c r="AT207" s="239" t="s">
        <v>150</v>
      </c>
      <c r="AU207" s="239" t="s">
        <v>93</v>
      </c>
      <c r="AY207" s="17" t="s">
        <v>148</v>
      </c>
      <c r="BE207" s="240">
        <f>IF(N207="základná",J207,0)</f>
        <v>0</v>
      </c>
      <c r="BF207" s="240">
        <f>IF(N207="znížená",J207,0)</f>
        <v>0</v>
      </c>
      <c r="BG207" s="240">
        <f>IF(N207="zákl. prenesená",J207,0)</f>
        <v>0</v>
      </c>
      <c r="BH207" s="240">
        <f>IF(N207="zníž. prenesená",J207,0)</f>
        <v>0</v>
      </c>
      <c r="BI207" s="240">
        <f>IF(N207="nulová",J207,0)</f>
        <v>0</v>
      </c>
      <c r="BJ207" s="17" t="s">
        <v>93</v>
      </c>
      <c r="BK207" s="241">
        <f>ROUND(I207*H207,3)</f>
        <v>0</v>
      </c>
      <c r="BL207" s="17" t="s">
        <v>216</v>
      </c>
      <c r="BM207" s="239" t="s">
        <v>387</v>
      </c>
    </row>
    <row r="208" s="2" customFormat="1" ht="21.75" customHeight="1">
      <c r="A208" s="38"/>
      <c r="B208" s="39"/>
      <c r="C208" s="228" t="s">
        <v>388</v>
      </c>
      <c r="D208" s="228" t="s">
        <v>150</v>
      </c>
      <c r="E208" s="229" t="s">
        <v>389</v>
      </c>
      <c r="F208" s="230" t="s">
        <v>390</v>
      </c>
      <c r="G208" s="231" t="s">
        <v>184</v>
      </c>
      <c r="H208" s="232">
        <v>25</v>
      </c>
      <c r="I208" s="233"/>
      <c r="J208" s="232">
        <f>ROUND(I208*H208,3)</f>
        <v>0</v>
      </c>
      <c r="K208" s="234"/>
      <c r="L208" s="44"/>
      <c r="M208" s="235" t="s">
        <v>1</v>
      </c>
      <c r="N208" s="236" t="s">
        <v>41</v>
      </c>
      <c r="O208" s="91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9" t="s">
        <v>216</v>
      </c>
      <c r="AT208" s="239" t="s">
        <v>150</v>
      </c>
      <c r="AU208" s="239" t="s">
        <v>93</v>
      </c>
      <c r="AY208" s="17" t="s">
        <v>148</v>
      </c>
      <c r="BE208" s="240">
        <f>IF(N208="základná",J208,0)</f>
        <v>0</v>
      </c>
      <c r="BF208" s="240">
        <f>IF(N208="znížená",J208,0)</f>
        <v>0</v>
      </c>
      <c r="BG208" s="240">
        <f>IF(N208="zákl. prenesená",J208,0)</f>
        <v>0</v>
      </c>
      <c r="BH208" s="240">
        <f>IF(N208="zníž. prenesená",J208,0)</f>
        <v>0</v>
      </c>
      <c r="BI208" s="240">
        <f>IF(N208="nulová",J208,0)</f>
        <v>0</v>
      </c>
      <c r="BJ208" s="17" t="s">
        <v>93</v>
      </c>
      <c r="BK208" s="241">
        <f>ROUND(I208*H208,3)</f>
        <v>0</v>
      </c>
      <c r="BL208" s="17" t="s">
        <v>216</v>
      </c>
      <c r="BM208" s="239" t="s">
        <v>391</v>
      </c>
    </row>
    <row r="209" s="2" customFormat="1" ht="21.75" customHeight="1">
      <c r="A209" s="38"/>
      <c r="B209" s="39"/>
      <c r="C209" s="228" t="s">
        <v>392</v>
      </c>
      <c r="D209" s="228" t="s">
        <v>150</v>
      </c>
      <c r="E209" s="229" t="s">
        <v>393</v>
      </c>
      <c r="F209" s="230" t="s">
        <v>394</v>
      </c>
      <c r="G209" s="231" t="s">
        <v>184</v>
      </c>
      <c r="H209" s="232">
        <v>25</v>
      </c>
      <c r="I209" s="233"/>
      <c r="J209" s="232">
        <f>ROUND(I209*H209,3)</f>
        <v>0</v>
      </c>
      <c r="K209" s="234"/>
      <c r="L209" s="44"/>
      <c r="M209" s="235" t="s">
        <v>1</v>
      </c>
      <c r="N209" s="236" t="s">
        <v>41</v>
      </c>
      <c r="O209" s="91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9" t="s">
        <v>216</v>
      </c>
      <c r="AT209" s="239" t="s">
        <v>150</v>
      </c>
      <c r="AU209" s="239" t="s">
        <v>93</v>
      </c>
      <c r="AY209" s="17" t="s">
        <v>148</v>
      </c>
      <c r="BE209" s="240">
        <f>IF(N209="základná",J209,0)</f>
        <v>0</v>
      </c>
      <c r="BF209" s="240">
        <f>IF(N209="znížená",J209,0)</f>
        <v>0</v>
      </c>
      <c r="BG209" s="240">
        <f>IF(N209="zákl. prenesená",J209,0)</f>
        <v>0</v>
      </c>
      <c r="BH209" s="240">
        <f>IF(N209="zníž. prenesená",J209,0)</f>
        <v>0</v>
      </c>
      <c r="BI209" s="240">
        <f>IF(N209="nulová",J209,0)</f>
        <v>0</v>
      </c>
      <c r="BJ209" s="17" t="s">
        <v>93</v>
      </c>
      <c r="BK209" s="241">
        <f>ROUND(I209*H209,3)</f>
        <v>0</v>
      </c>
      <c r="BL209" s="17" t="s">
        <v>216</v>
      </c>
      <c r="BM209" s="239" t="s">
        <v>395</v>
      </c>
    </row>
    <row r="210" s="2" customFormat="1" ht="21.75" customHeight="1">
      <c r="A210" s="38"/>
      <c r="B210" s="39"/>
      <c r="C210" s="228" t="s">
        <v>396</v>
      </c>
      <c r="D210" s="228" t="s">
        <v>150</v>
      </c>
      <c r="E210" s="229" t="s">
        <v>397</v>
      </c>
      <c r="F210" s="230" t="s">
        <v>398</v>
      </c>
      <c r="G210" s="231" t="s">
        <v>250</v>
      </c>
      <c r="H210" s="232">
        <v>1.214</v>
      </c>
      <c r="I210" s="233"/>
      <c r="J210" s="232">
        <f>ROUND(I210*H210,3)</f>
        <v>0</v>
      </c>
      <c r="K210" s="234"/>
      <c r="L210" s="44"/>
      <c r="M210" s="235" t="s">
        <v>1</v>
      </c>
      <c r="N210" s="236" t="s">
        <v>41</v>
      </c>
      <c r="O210" s="91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9" t="s">
        <v>216</v>
      </c>
      <c r="AT210" s="239" t="s">
        <v>150</v>
      </c>
      <c r="AU210" s="239" t="s">
        <v>93</v>
      </c>
      <c r="AY210" s="17" t="s">
        <v>148</v>
      </c>
      <c r="BE210" s="240">
        <f>IF(N210="základná",J210,0)</f>
        <v>0</v>
      </c>
      <c r="BF210" s="240">
        <f>IF(N210="znížená",J210,0)</f>
        <v>0</v>
      </c>
      <c r="BG210" s="240">
        <f>IF(N210="zákl. prenesená",J210,0)</f>
        <v>0</v>
      </c>
      <c r="BH210" s="240">
        <f>IF(N210="zníž. prenesená",J210,0)</f>
        <v>0</v>
      </c>
      <c r="BI210" s="240">
        <f>IF(N210="nulová",J210,0)</f>
        <v>0</v>
      </c>
      <c r="BJ210" s="17" t="s">
        <v>93</v>
      </c>
      <c r="BK210" s="241">
        <f>ROUND(I210*H210,3)</f>
        <v>0</v>
      </c>
      <c r="BL210" s="17" t="s">
        <v>216</v>
      </c>
      <c r="BM210" s="239" t="s">
        <v>399</v>
      </c>
    </row>
    <row r="211" s="12" customFormat="1" ht="22.8" customHeight="1">
      <c r="A211" s="12"/>
      <c r="B211" s="213"/>
      <c r="C211" s="214"/>
      <c r="D211" s="215" t="s">
        <v>74</v>
      </c>
      <c r="E211" s="226" t="s">
        <v>400</v>
      </c>
      <c r="F211" s="226" t="s">
        <v>401</v>
      </c>
      <c r="G211" s="214"/>
      <c r="H211" s="214"/>
      <c r="I211" s="217"/>
      <c r="J211" s="227">
        <f>BK211</f>
        <v>0</v>
      </c>
      <c r="K211" s="214"/>
      <c r="L211" s="218"/>
      <c r="M211" s="219"/>
      <c r="N211" s="220"/>
      <c r="O211" s="220"/>
      <c r="P211" s="221">
        <f>SUM(P212:P228)</f>
        <v>0</v>
      </c>
      <c r="Q211" s="220"/>
      <c r="R211" s="221">
        <f>SUM(R212:R228)</f>
        <v>0</v>
      </c>
      <c r="S211" s="220"/>
      <c r="T211" s="222">
        <f>SUM(T212:T228)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3" t="s">
        <v>93</v>
      </c>
      <c r="AT211" s="224" t="s">
        <v>74</v>
      </c>
      <c r="AU211" s="224" t="s">
        <v>83</v>
      </c>
      <c r="AY211" s="223" t="s">
        <v>148</v>
      </c>
      <c r="BK211" s="225">
        <f>SUM(BK212:BK228)</f>
        <v>0</v>
      </c>
    </row>
    <row r="212" s="2" customFormat="1" ht="21.75" customHeight="1">
      <c r="A212" s="38"/>
      <c r="B212" s="39"/>
      <c r="C212" s="228" t="s">
        <v>402</v>
      </c>
      <c r="D212" s="228" t="s">
        <v>150</v>
      </c>
      <c r="E212" s="229" t="s">
        <v>403</v>
      </c>
      <c r="F212" s="230" t="s">
        <v>404</v>
      </c>
      <c r="G212" s="231" t="s">
        <v>405</v>
      </c>
      <c r="H212" s="232">
        <v>1</v>
      </c>
      <c r="I212" s="233"/>
      <c r="J212" s="232">
        <f>ROUND(I212*H212,3)</f>
        <v>0</v>
      </c>
      <c r="K212" s="234"/>
      <c r="L212" s="44"/>
      <c r="M212" s="235" t="s">
        <v>1</v>
      </c>
      <c r="N212" s="236" t="s">
        <v>41</v>
      </c>
      <c r="O212" s="91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9" t="s">
        <v>216</v>
      </c>
      <c r="AT212" s="239" t="s">
        <v>150</v>
      </c>
      <c r="AU212" s="239" t="s">
        <v>93</v>
      </c>
      <c r="AY212" s="17" t="s">
        <v>148</v>
      </c>
      <c r="BE212" s="240">
        <f>IF(N212="základná",J212,0)</f>
        <v>0</v>
      </c>
      <c r="BF212" s="240">
        <f>IF(N212="znížená",J212,0)</f>
        <v>0</v>
      </c>
      <c r="BG212" s="240">
        <f>IF(N212="zákl. prenesená",J212,0)</f>
        <v>0</v>
      </c>
      <c r="BH212" s="240">
        <f>IF(N212="zníž. prenesená",J212,0)</f>
        <v>0</v>
      </c>
      <c r="BI212" s="240">
        <f>IF(N212="nulová",J212,0)</f>
        <v>0</v>
      </c>
      <c r="BJ212" s="17" t="s">
        <v>93</v>
      </c>
      <c r="BK212" s="241">
        <f>ROUND(I212*H212,3)</f>
        <v>0</v>
      </c>
      <c r="BL212" s="17" t="s">
        <v>216</v>
      </c>
      <c r="BM212" s="239" t="s">
        <v>406</v>
      </c>
    </row>
    <row r="213" s="2" customFormat="1" ht="21.75" customHeight="1">
      <c r="A213" s="38"/>
      <c r="B213" s="39"/>
      <c r="C213" s="228" t="s">
        <v>407</v>
      </c>
      <c r="D213" s="228" t="s">
        <v>150</v>
      </c>
      <c r="E213" s="229" t="s">
        <v>408</v>
      </c>
      <c r="F213" s="230" t="s">
        <v>409</v>
      </c>
      <c r="G213" s="231" t="s">
        <v>405</v>
      </c>
      <c r="H213" s="232">
        <v>1</v>
      </c>
      <c r="I213" s="233"/>
      <c r="J213" s="232">
        <f>ROUND(I213*H213,3)</f>
        <v>0</v>
      </c>
      <c r="K213" s="234"/>
      <c r="L213" s="44"/>
      <c r="M213" s="235" t="s">
        <v>1</v>
      </c>
      <c r="N213" s="236" t="s">
        <v>41</v>
      </c>
      <c r="O213" s="91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9" t="s">
        <v>216</v>
      </c>
      <c r="AT213" s="239" t="s">
        <v>150</v>
      </c>
      <c r="AU213" s="239" t="s">
        <v>93</v>
      </c>
      <c r="AY213" s="17" t="s">
        <v>148</v>
      </c>
      <c r="BE213" s="240">
        <f>IF(N213="základná",J213,0)</f>
        <v>0</v>
      </c>
      <c r="BF213" s="240">
        <f>IF(N213="znížená",J213,0)</f>
        <v>0</v>
      </c>
      <c r="BG213" s="240">
        <f>IF(N213="zákl. prenesená",J213,0)</f>
        <v>0</v>
      </c>
      <c r="BH213" s="240">
        <f>IF(N213="zníž. prenesená",J213,0)</f>
        <v>0</v>
      </c>
      <c r="BI213" s="240">
        <f>IF(N213="nulová",J213,0)</f>
        <v>0</v>
      </c>
      <c r="BJ213" s="17" t="s">
        <v>93</v>
      </c>
      <c r="BK213" s="241">
        <f>ROUND(I213*H213,3)</f>
        <v>0</v>
      </c>
      <c r="BL213" s="17" t="s">
        <v>216</v>
      </c>
      <c r="BM213" s="239" t="s">
        <v>410</v>
      </c>
    </row>
    <row r="214" s="2" customFormat="1" ht="21.75" customHeight="1">
      <c r="A214" s="38"/>
      <c r="B214" s="39"/>
      <c r="C214" s="264" t="s">
        <v>411</v>
      </c>
      <c r="D214" s="264" t="s">
        <v>177</v>
      </c>
      <c r="E214" s="265" t="s">
        <v>412</v>
      </c>
      <c r="F214" s="266" t="s">
        <v>413</v>
      </c>
      <c r="G214" s="267" t="s">
        <v>236</v>
      </c>
      <c r="H214" s="268">
        <v>1</v>
      </c>
      <c r="I214" s="269"/>
      <c r="J214" s="268">
        <f>ROUND(I214*H214,3)</f>
        <v>0</v>
      </c>
      <c r="K214" s="270"/>
      <c r="L214" s="271"/>
      <c r="M214" s="272" t="s">
        <v>1</v>
      </c>
      <c r="N214" s="273" t="s">
        <v>41</v>
      </c>
      <c r="O214" s="91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9" t="s">
        <v>295</v>
      </c>
      <c r="AT214" s="239" t="s">
        <v>177</v>
      </c>
      <c r="AU214" s="239" t="s">
        <v>93</v>
      </c>
      <c r="AY214" s="17" t="s">
        <v>148</v>
      </c>
      <c r="BE214" s="240">
        <f>IF(N214="základná",J214,0)</f>
        <v>0</v>
      </c>
      <c r="BF214" s="240">
        <f>IF(N214="znížená",J214,0)</f>
        <v>0</v>
      </c>
      <c r="BG214" s="240">
        <f>IF(N214="zákl. prenesená",J214,0)</f>
        <v>0</v>
      </c>
      <c r="BH214" s="240">
        <f>IF(N214="zníž. prenesená",J214,0)</f>
        <v>0</v>
      </c>
      <c r="BI214" s="240">
        <f>IF(N214="nulová",J214,0)</f>
        <v>0</v>
      </c>
      <c r="BJ214" s="17" t="s">
        <v>93</v>
      </c>
      <c r="BK214" s="241">
        <f>ROUND(I214*H214,3)</f>
        <v>0</v>
      </c>
      <c r="BL214" s="17" t="s">
        <v>216</v>
      </c>
      <c r="BM214" s="239" t="s">
        <v>414</v>
      </c>
    </row>
    <row r="215" s="2" customFormat="1" ht="21.75" customHeight="1">
      <c r="A215" s="38"/>
      <c r="B215" s="39"/>
      <c r="C215" s="228" t="s">
        <v>415</v>
      </c>
      <c r="D215" s="228" t="s">
        <v>150</v>
      </c>
      <c r="E215" s="229" t="s">
        <v>416</v>
      </c>
      <c r="F215" s="230" t="s">
        <v>417</v>
      </c>
      <c r="G215" s="231" t="s">
        <v>405</v>
      </c>
      <c r="H215" s="232">
        <v>1</v>
      </c>
      <c r="I215" s="233"/>
      <c r="J215" s="232">
        <f>ROUND(I215*H215,3)</f>
        <v>0</v>
      </c>
      <c r="K215" s="234"/>
      <c r="L215" s="44"/>
      <c r="M215" s="235" t="s">
        <v>1</v>
      </c>
      <c r="N215" s="236" t="s">
        <v>41</v>
      </c>
      <c r="O215" s="91"/>
      <c r="P215" s="237">
        <f>O215*H215</f>
        <v>0</v>
      </c>
      <c r="Q215" s="237">
        <v>0</v>
      </c>
      <c r="R215" s="237">
        <f>Q215*H215</f>
        <v>0</v>
      </c>
      <c r="S215" s="237">
        <v>0</v>
      </c>
      <c r="T215" s="23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9" t="s">
        <v>216</v>
      </c>
      <c r="AT215" s="239" t="s">
        <v>150</v>
      </c>
      <c r="AU215" s="239" t="s">
        <v>93</v>
      </c>
      <c r="AY215" s="17" t="s">
        <v>148</v>
      </c>
      <c r="BE215" s="240">
        <f>IF(N215="základná",J215,0)</f>
        <v>0</v>
      </c>
      <c r="BF215" s="240">
        <f>IF(N215="znížená",J215,0)</f>
        <v>0</v>
      </c>
      <c r="BG215" s="240">
        <f>IF(N215="zákl. prenesená",J215,0)</f>
        <v>0</v>
      </c>
      <c r="BH215" s="240">
        <f>IF(N215="zníž. prenesená",J215,0)</f>
        <v>0</v>
      </c>
      <c r="BI215" s="240">
        <f>IF(N215="nulová",J215,0)</f>
        <v>0</v>
      </c>
      <c r="BJ215" s="17" t="s">
        <v>93</v>
      </c>
      <c r="BK215" s="241">
        <f>ROUND(I215*H215,3)</f>
        <v>0</v>
      </c>
      <c r="BL215" s="17" t="s">
        <v>216</v>
      </c>
      <c r="BM215" s="239" t="s">
        <v>418</v>
      </c>
    </row>
    <row r="216" s="2" customFormat="1" ht="21.75" customHeight="1">
      <c r="A216" s="38"/>
      <c r="B216" s="39"/>
      <c r="C216" s="228" t="s">
        <v>419</v>
      </c>
      <c r="D216" s="228" t="s">
        <v>150</v>
      </c>
      <c r="E216" s="229" t="s">
        <v>420</v>
      </c>
      <c r="F216" s="230" t="s">
        <v>421</v>
      </c>
      <c r="G216" s="231" t="s">
        <v>405</v>
      </c>
      <c r="H216" s="232">
        <v>1</v>
      </c>
      <c r="I216" s="233"/>
      <c r="J216" s="232">
        <f>ROUND(I216*H216,3)</f>
        <v>0</v>
      </c>
      <c r="K216" s="234"/>
      <c r="L216" s="44"/>
      <c r="M216" s="235" t="s">
        <v>1</v>
      </c>
      <c r="N216" s="236" t="s">
        <v>41</v>
      </c>
      <c r="O216" s="91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9" t="s">
        <v>216</v>
      </c>
      <c r="AT216" s="239" t="s">
        <v>150</v>
      </c>
      <c r="AU216" s="239" t="s">
        <v>93</v>
      </c>
      <c r="AY216" s="17" t="s">
        <v>148</v>
      </c>
      <c r="BE216" s="240">
        <f>IF(N216="základná",J216,0)</f>
        <v>0</v>
      </c>
      <c r="BF216" s="240">
        <f>IF(N216="znížená",J216,0)</f>
        <v>0</v>
      </c>
      <c r="BG216" s="240">
        <f>IF(N216="zákl. prenesená",J216,0)</f>
        <v>0</v>
      </c>
      <c r="BH216" s="240">
        <f>IF(N216="zníž. prenesená",J216,0)</f>
        <v>0</v>
      </c>
      <c r="BI216" s="240">
        <f>IF(N216="nulová",J216,0)</f>
        <v>0</v>
      </c>
      <c r="BJ216" s="17" t="s">
        <v>93</v>
      </c>
      <c r="BK216" s="241">
        <f>ROUND(I216*H216,3)</f>
        <v>0</v>
      </c>
      <c r="BL216" s="17" t="s">
        <v>216</v>
      </c>
      <c r="BM216" s="239" t="s">
        <v>422</v>
      </c>
    </row>
    <row r="217" s="2" customFormat="1" ht="21.75" customHeight="1">
      <c r="A217" s="38"/>
      <c r="B217" s="39"/>
      <c r="C217" s="264" t="s">
        <v>423</v>
      </c>
      <c r="D217" s="264" t="s">
        <v>177</v>
      </c>
      <c r="E217" s="265" t="s">
        <v>424</v>
      </c>
      <c r="F217" s="266" t="s">
        <v>425</v>
      </c>
      <c r="G217" s="267" t="s">
        <v>236</v>
      </c>
      <c r="H217" s="268">
        <v>1</v>
      </c>
      <c r="I217" s="269"/>
      <c r="J217" s="268">
        <f>ROUND(I217*H217,3)</f>
        <v>0</v>
      </c>
      <c r="K217" s="270"/>
      <c r="L217" s="271"/>
      <c r="M217" s="272" t="s">
        <v>1</v>
      </c>
      <c r="N217" s="273" t="s">
        <v>41</v>
      </c>
      <c r="O217" s="91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9" t="s">
        <v>295</v>
      </c>
      <c r="AT217" s="239" t="s">
        <v>177</v>
      </c>
      <c r="AU217" s="239" t="s">
        <v>93</v>
      </c>
      <c r="AY217" s="17" t="s">
        <v>148</v>
      </c>
      <c r="BE217" s="240">
        <f>IF(N217="základná",J217,0)</f>
        <v>0</v>
      </c>
      <c r="BF217" s="240">
        <f>IF(N217="znížená",J217,0)</f>
        <v>0</v>
      </c>
      <c r="BG217" s="240">
        <f>IF(N217="zákl. prenesená",J217,0)</f>
        <v>0</v>
      </c>
      <c r="BH217" s="240">
        <f>IF(N217="zníž. prenesená",J217,0)</f>
        <v>0</v>
      </c>
      <c r="BI217" s="240">
        <f>IF(N217="nulová",J217,0)</f>
        <v>0</v>
      </c>
      <c r="BJ217" s="17" t="s">
        <v>93</v>
      </c>
      <c r="BK217" s="241">
        <f>ROUND(I217*H217,3)</f>
        <v>0</v>
      </c>
      <c r="BL217" s="17" t="s">
        <v>216</v>
      </c>
      <c r="BM217" s="239" t="s">
        <v>426</v>
      </c>
    </row>
    <row r="218" s="2" customFormat="1" ht="21.75" customHeight="1">
      <c r="A218" s="38"/>
      <c r="B218" s="39"/>
      <c r="C218" s="228" t="s">
        <v>427</v>
      </c>
      <c r="D218" s="228" t="s">
        <v>150</v>
      </c>
      <c r="E218" s="229" t="s">
        <v>428</v>
      </c>
      <c r="F218" s="230" t="s">
        <v>429</v>
      </c>
      <c r="G218" s="231" t="s">
        <v>236</v>
      </c>
      <c r="H218" s="232">
        <v>3</v>
      </c>
      <c r="I218" s="233"/>
      <c r="J218" s="232">
        <f>ROUND(I218*H218,3)</f>
        <v>0</v>
      </c>
      <c r="K218" s="234"/>
      <c r="L218" s="44"/>
      <c r="M218" s="235" t="s">
        <v>1</v>
      </c>
      <c r="N218" s="236" t="s">
        <v>41</v>
      </c>
      <c r="O218" s="91"/>
      <c r="P218" s="237">
        <f>O218*H218</f>
        <v>0</v>
      </c>
      <c r="Q218" s="237">
        <v>0</v>
      </c>
      <c r="R218" s="237">
        <f>Q218*H218</f>
        <v>0</v>
      </c>
      <c r="S218" s="237">
        <v>0</v>
      </c>
      <c r="T218" s="23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9" t="s">
        <v>216</v>
      </c>
      <c r="AT218" s="239" t="s">
        <v>150</v>
      </c>
      <c r="AU218" s="239" t="s">
        <v>93</v>
      </c>
      <c r="AY218" s="17" t="s">
        <v>148</v>
      </c>
      <c r="BE218" s="240">
        <f>IF(N218="základná",J218,0)</f>
        <v>0</v>
      </c>
      <c r="BF218" s="240">
        <f>IF(N218="znížená",J218,0)</f>
        <v>0</v>
      </c>
      <c r="BG218" s="240">
        <f>IF(N218="zákl. prenesená",J218,0)</f>
        <v>0</v>
      </c>
      <c r="BH218" s="240">
        <f>IF(N218="zníž. prenesená",J218,0)</f>
        <v>0</v>
      </c>
      <c r="BI218" s="240">
        <f>IF(N218="nulová",J218,0)</f>
        <v>0</v>
      </c>
      <c r="BJ218" s="17" t="s">
        <v>93</v>
      </c>
      <c r="BK218" s="241">
        <f>ROUND(I218*H218,3)</f>
        <v>0</v>
      </c>
      <c r="BL218" s="17" t="s">
        <v>216</v>
      </c>
      <c r="BM218" s="239" t="s">
        <v>430</v>
      </c>
    </row>
    <row r="219" s="2" customFormat="1" ht="21.75" customHeight="1">
      <c r="A219" s="38"/>
      <c r="B219" s="39"/>
      <c r="C219" s="228" t="s">
        <v>431</v>
      </c>
      <c r="D219" s="228" t="s">
        <v>150</v>
      </c>
      <c r="E219" s="229" t="s">
        <v>432</v>
      </c>
      <c r="F219" s="230" t="s">
        <v>433</v>
      </c>
      <c r="G219" s="231" t="s">
        <v>405</v>
      </c>
      <c r="H219" s="232">
        <v>4</v>
      </c>
      <c r="I219" s="233"/>
      <c r="J219" s="232">
        <f>ROUND(I219*H219,3)</f>
        <v>0</v>
      </c>
      <c r="K219" s="234"/>
      <c r="L219" s="44"/>
      <c r="M219" s="235" t="s">
        <v>1</v>
      </c>
      <c r="N219" s="236" t="s">
        <v>41</v>
      </c>
      <c r="O219" s="91"/>
      <c r="P219" s="237">
        <f>O219*H219</f>
        <v>0</v>
      </c>
      <c r="Q219" s="237">
        <v>0</v>
      </c>
      <c r="R219" s="237">
        <f>Q219*H219</f>
        <v>0</v>
      </c>
      <c r="S219" s="237">
        <v>0</v>
      </c>
      <c r="T219" s="23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9" t="s">
        <v>216</v>
      </c>
      <c r="AT219" s="239" t="s">
        <v>150</v>
      </c>
      <c r="AU219" s="239" t="s">
        <v>93</v>
      </c>
      <c r="AY219" s="17" t="s">
        <v>148</v>
      </c>
      <c r="BE219" s="240">
        <f>IF(N219="základná",J219,0)</f>
        <v>0</v>
      </c>
      <c r="BF219" s="240">
        <f>IF(N219="znížená",J219,0)</f>
        <v>0</v>
      </c>
      <c r="BG219" s="240">
        <f>IF(N219="zákl. prenesená",J219,0)</f>
        <v>0</v>
      </c>
      <c r="BH219" s="240">
        <f>IF(N219="zníž. prenesená",J219,0)</f>
        <v>0</v>
      </c>
      <c r="BI219" s="240">
        <f>IF(N219="nulová",J219,0)</f>
        <v>0</v>
      </c>
      <c r="BJ219" s="17" t="s">
        <v>93</v>
      </c>
      <c r="BK219" s="241">
        <f>ROUND(I219*H219,3)</f>
        <v>0</v>
      </c>
      <c r="BL219" s="17" t="s">
        <v>216</v>
      </c>
      <c r="BM219" s="239" t="s">
        <v>434</v>
      </c>
    </row>
    <row r="220" s="2" customFormat="1" ht="33" customHeight="1">
      <c r="A220" s="38"/>
      <c r="B220" s="39"/>
      <c r="C220" s="264" t="s">
        <v>435</v>
      </c>
      <c r="D220" s="264" t="s">
        <v>177</v>
      </c>
      <c r="E220" s="265" t="s">
        <v>436</v>
      </c>
      <c r="F220" s="266" t="s">
        <v>437</v>
      </c>
      <c r="G220" s="267" t="s">
        <v>236</v>
      </c>
      <c r="H220" s="268">
        <v>2</v>
      </c>
      <c r="I220" s="269"/>
      <c r="J220" s="268">
        <f>ROUND(I220*H220,3)</f>
        <v>0</v>
      </c>
      <c r="K220" s="270"/>
      <c r="L220" s="271"/>
      <c r="M220" s="272" t="s">
        <v>1</v>
      </c>
      <c r="N220" s="273" t="s">
        <v>41</v>
      </c>
      <c r="O220" s="91"/>
      <c r="P220" s="237">
        <f>O220*H220</f>
        <v>0</v>
      </c>
      <c r="Q220" s="237">
        <v>0</v>
      </c>
      <c r="R220" s="237">
        <f>Q220*H220</f>
        <v>0</v>
      </c>
      <c r="S220" s="237">
        <v>0</v>
      </c>
      <c r="T220" s="23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9" t="s">
        <v>295</v>
      </c>
      <c r="AT220" s="239" t="s">
        <v>177</v>
      </c>
      <c r="AU220" s="239" t="s">
        <v>93</v>
      </c>
      <c r="AY220" s="17" t="s">
        <v>148</v>
      </c>
      <c r="BE220" s="240">
        <f>IF(N220="základná",J220,0)</f>
        <v>0</v>
      </c>
      <c r="BF220" s="240">
        <f>IF(N220="znížená",J220,0)</f>
        <v>0</v>
      </c>
      <c r="BG220" s="240">
        <f>IF(N220="zákl. prenesená",J220,0)</f>
        <v>0</v>
      </c>
      <c r="BH220" s="240">
        <f>IF(N220="zníž. prenesená",J220,0)</f>
        <v>0</v>
      </c>
      <c r="BI220" s="240">
        <f>IF(N220="nulová",J220,0)</f>
        <v>0</v>
      </c>
      <c r="BJ220" s="17" t="s">
        <v>93</v>
      </c>
      <c r="BK220" s="241">
        <f>ROUND(I220*H220,3)</f>
        <v>0</v>
      </c>
      <c r="BL220" s="17" t="s">
        <v>216</v>
      </c>
      <c r="BM220" s="239" t="s">
        <v>438</v>
      </c>
    </row>
    <row r="221" s="2" customFormat="1" ht="16.5" customHeight="1">
      <c r="A221" s="38"/>
      <c r="B221" s="39"/>
      <c r="C221" s="264" t="s">
        <v>439</v>
      </c>
      <c r="D221" s="264" t="s">
        <v>177</v>
      </c>
      <c r="E221" s="265" t="s">
        <v>440</v>
      </c>
      <c r="F221" s="266" t="s">
        <v>441</v>
      </c>
      <c r="G221" s="267" t="s">
        <v>236</v>
      </c>
      <c r="H221" s="268">
        <v>3</v>
      </c>
      <c r="I221" s="269"/>
      <c r="J221" s="268">
        <f>ROUND(I221*H221,3)</f>
        <v>0</v>
      </c>
      <c r="K221" s="270"/>
      <c r="L221" s="271"/>
      <c r="M221" s="272" t="s">
        <v>1</v>
      </c>
      <c r="N221" s="273" t="s">
        <v>41</v>
      </c>
      <c r="O221" s="91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9" t="s">
        <v>295</v>
      </c>
      <c r="AT221" s="239" t="s">
        <v>177</v>
      </c>
      <c r="AU221" s="239" t="s">
        <v>93</v>
      </c>
      <c r="AY221" s="17" t="s">
        <v>148</v>
      </c>
      <c r="BE221" s="240">
        <f>IF(N221="základná",J221,0)</f>
        <v>0</v>
      </c>
      <c r="BF221" s="240">
        <f>IF(N221="znížená",J221,0)</f>
        <v>0</v>
      </c>
      <c r="BG221" s="240">
        <f>IF(N221="zákl. prenesená",J221,0)</f>
        <v>0</v>
      </c>
      <c r="BH221" s="240">
        <f>IF(N221="zníž. prenesená",J221,0)</f>
        <v>0</v>
      </c>
      <c r="BI221" s="240">
        <f>IF(N221="nulová",J221,0)</f>
        <v>0</v>
      </c>
      <c r="BJ221" s="17" t="s">
        <v>93</v>
      </c>
      <c r="BK221" s="241">
        <f>ROUND(I221*H221,3)</f>
        <v>0</v>
      </c>
      <c r="BL221" s="17" t="s">
        <v>216</v>
      </c>
      <c r="BM221" s="239" t="s">
        <v>442</v>
      </c>
    </row>
    <row r="222" s="2" customFormat="1" ht="21.75" customHeight="1">
      <c r="A222" s="38"/>
      <c r="B222" s="39"/>
      <c r="C222" s="228" t="s">
        <v>443</v>
      </c>
      <c r="D222" s="228" t="s">
        <v>150</v>
      </c>
      <c r="E222" s="229" t="s">
        <v>444</v>
      </c>
      <c r="F222" s="230" t="s">
        <v>445</v>
      </c>
      <c r="G222" s="231" t="s">
        <v>405</v>
      </c>
      <c r="H222" s="232">
        <v>1</v>
      </c>
      <c r="I222" s="233"/>
      <c r="J222" s="232">
        <f>ROUND(I222*H222,3)</f>
        <v>0</v>
      </c>
      <c r="K222" s="234"/>
      <c r="L222" s="44"/>
      <c r="M222" s="235" t="s">
        <v>1</v>
      </c>
      <c r="N222" s="236" t="s">
        <v>41</v>
      </c>
      <c r="O222" s="91"/>
      <c r="P222" s="237">
        <f>O222*H222</f>
        <v>0</v>
      </c>
      <c r="Q222" s="237">
        <v>0</v>
      </c>
      <c r="R222" s="237">
        <f>Q222*H222</f>
        <v>0</v>
      </c>
      <c r="S222" s="237">
        <v>0</v>
      </c>
      <c r="T222" s="23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9" t="s">
        <v>216</v>
      </c>
      <c r="AT222" s="239" t="s">
        <v>150</v>
      </c>
      <c r="AU222" s="239" t="s">
        <v>93</v>
      </c>
      <c r="AY222" s="17" t="s">
        <v>148</v>
      </c>
      <c r="BE222" s="240">
        <f>IF(N222="základná",J222,0)</f>
        <v>0</v>
      </c>
      <c r="BF222" s="240">
        <f>IF(N222="znížená",J222,0)</f>
        <v>0</v>
      </c>
      <c r="BG222" s="240">
        <f>IF(N222="zákl. prenesená",J222,0)</f>
        <v>0</v>
      </c>
      <c r="BH222" s="240">
        <f>IF(N222="zníž. prenesená",J222,0)</f>
        <v>0</v>
      </c>
      <c r="BI222" s="240">
        <f>IF(N222="nulová",J222,0)</f>
        <v>0</v>
      </c>
      <c r="BJ222" s="17" t="s">
        <v>93</v>
      </c>
      <c r="BK222" s="241">
        <f>ROUND(I222*H222,3)</f>
        <v>0</v>
      </c>
      <c r="BL222" s="17" t="s">
        <v>216</v>
      </c>
      <c r="BM222" s="239" t="s">
        <v>446</v>
      </c>
    </row>
    <row r="223" s="2" customFormat="1" ht="21.75" customHeight="1">
      <c r="A223" s="38"/>
      <c r="B223" s="39"/>
      <c r="C223" s="228" t="s">
        <v>447</v>
      </c>
      <c r="D223" s="228" t="s">
        <v>150</v>
      </c>
      <c r="E223" s="229" t="s">
        <v>448</v>
      </c>
      <c r="F223" s="230" t="s">
        <v>449</v>
      </c>
      <c r="G223" s="231" t="s">
        <v>236</v>
      </c>
      <c r="H223" s="232">
        <v>1</v>
      </c>
      <c r="I223" s="233"/>
      <c r="J223" s="232">
        <f>ROUND(I223*H223,3)</f>
        <v>0</v>
      </c>
      <c r="K223" s="234"/>
      <c r="L223" s="44"/>
      <c r="M223" s="235" t="s">
        <v>1</v>
      </c>
      <c r="N223" s="236" t="s">
        <v>41</v>
      </c>
      <c r="O223" s="91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9" t="s">
        <v>216</v>
      </c>
      <c r="AT223" s="239" t="s">
        <v>150</v>
      </c>
      <c r="AU223" s="239" t="s">
        <v>93</v>
      </c>
      <c r="AY223" s="17" t="s">
        <v>148</v>
      </c>
      <c r="BE223" s="240">
        <f>IF(N223="základná",J223,0)</f>
        <v>0</v>
      </c>
      <c r="BF223" s="240">
        <f>IF(N223="znížená",J223,0)</f>
        <v>0</v>
      </c>
      <c r="BG223" s="240">
        <f>IF(N223="zákl. prenesená",J223,0)</f>
        <v>0</v>
      </c>
      <c r="BH223" s="240">
        <f>IF(N223="zníž. prenesená",J223,0)</f>
        <v>0</v>
      </c>
      <c r="BI223" s="240">
        <f>IF(N223="nulová",J223,0)</f>
        <v>0</v>
      </c>
      <c r="BJ223" s="17" t="s">
        <v>93</v>
      </c>
      <c r="BK223" s="241">
        <f>ROUND(I223*H223,3)</f>
        <v>0</v>
      </c>
      <c r="BL223" s="17" t="s">
        <v>216</v>
      </c>
      <c r="BM223" s="239" t="s">
        <v>450</v>
      </c>
    </row>
    <row r="224" s="2" customFormat="1" ht="21.75" customHeight="1">
      <c r="A224" s="38"/>
      <c r="B224" s="39"/>
      <c r="C224" s="264" t="s">
        <v>451</v>
      </c>
      <c r="D224" s="264" t="s">
        <v>177</v>
      </c>
      <c r="E224" s="265" t="s">
        <v>452</v>
      </c>
      <c r="F224" s="266" t="s">
        <v>453</v>
      </c>
      <c r="G224" s="267" t="s">
        <v>236</v>
      </c>
      <c r="H224" s="268">
        <v>1</v>
      </c>
      <c r="I224" s="269"/>
      <c r="J224" s="268">
        <f>ROUND(I224*H224,3)</f>
        <v>0</v>
      </c>
      <c r="K224" s="270"/>
      <c r="L224" s="271"/>
      <c r="M224" s="272" t="s">
        <v>1</v>
      </c>
      <c r="N224" s="273" t="s">
        <v>41</v>
      </c>
      <c r="O224" s="91"/>
      <c r="P224" s="237">
        <f>O224*H224</f>
        <v>0</v>
      </c>
      <c r="Q224" s="237">
        <v>0</v>
      </c>
      <c r="R224" s="237">
        <f>Q224*H224</f>
        <v>0</v>
      </c>
      <c r="S224" s="237">
        <v>0</v>
      </c>
      <c r="T224" s="23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9" t="s">
        <v>295</v>
      </c>
      <c r="AT224" s="239" t="s">
        <v>177</v>
      </c>
      <c r="AU224" s="239" t="s">
        <v>93</v>
      </c>
      <c r="AY224" s="17" t="s">
        <v>148</v>
      </c>
      <c r="BE224" s="240">
        <f>IF(N224="základná",J224,0)</f>
        <v>0</v>
      </c>
      <c r="BF224" s="240">
        <f>IF(N224="znížená",J224,0)</f>
        <v>0</v>
      </c>
      <c r="BG224" s="240">
        <f>IF(N224="zákl. prenesená",J224,0)</f>
        <v>0</v>
      </c>
      <c r="BH224" s="240">
        <f>IF(N224="zníž. prenesená",J224,0)</f>
        <v>0</v>
      </c>
      <c r="BI224" s="240">
        <f>IF(N224="nulová",J224,0)</f>
        <v>0</v>
      </c>
      <c r="BJ224" s="17" t="s">
        <v>93</v>
      </c>
      <c r="BK224" s="241">
        <f>ROUND(I224*H224,3)</f>
        <v>0</v>
      </c>
      <c r="BL224" s="17" t="s">
        <v>216</v>
      </c>
      <c r="BM224" s="239" t="s">
        <v>454</v>
      </c>
    </row>
    <row r="225" s="2" customFormat="1" ht="21.75" customHeight="1">
      <c r="A225" s="38"/>
      <c r="B225" s="39"/>
      <c r="C225" s="228" t="s">
        <v>455</v>
      </c>
      <c r="D225" s="228" t="s">
        <v>150</v>
      </c>
      <c r="E225" s="229" t="s">
        <v>456</v>
      </c>
      <c r="F225" s="230" t="s">
        <v>457</v>
      </c>
      <c r="G225" s="231" t="s">
        <v>236</v>
      </c>
      <c r="H225" s="232">
        <v>1</v>
      </c>
      <c r="I225" s="233"/>
      <c r="J225" s="232">
        <f>ROUND(I225*H225,3)</f>
        <v>0</v>
      </c>
      <c r="K225" s="234"/>
      <c r="L225" s="44"/>
      <c r="M225" s="235" t="s">
        <v>1</v>
      </c>
      <c r="N225" s="236" t="s">
        <v>41</v>
      </c>
      <c r="O225" s="91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9" t="s">
        <v>216</v>
      </c>
      <c r="AT225" s="239" t="s">
        <v>150</v>
      </c>
      <c r="AU225" s="239" t="s">
        <v>93</v>
      </c>
      <c r="AY225" s="17" t="s">
        <v>148</v>
      </c>
      <c r="BE225" s="240">
        <f>IF(N225="základná",J225,0)</f>
        <v>0</v>
      </c>
      <c r="BF225" s="240">
        <f>IF(N225="znížená",J225,0)</f>
        <v>0</v>
      </c>
      <c r="BG225" s="240">
        <f>IF(N225="zákl. prenesená",J225,0)</f>
        <v>0</v>
      </c>
      <c r="BH225" s="240">
        <f>IF(N225="zníž. prenesená",J225,0)</f>
        <v>0</v>
      </c>
      <c r="BI225" s="240">
        <f>IF(N225="nulová",J225,0)</f>
        <v>0</v>
      </c>
      <c r="BJ225" s="17" t="s">
        <v>93</v>
      </c>
      <c r="BK225" s="241">
        <f>ROUND(I225*H225,3)</f>
        <v>0</v>
      </c>
      <c r="BL225" s="17" t="s">
        <v>216</v>
      </c>
      <c r="BM225" s="239" t="s">
        <v>458</v>
      </c>
    </row>
    <row r="226" s="2" customFormat="1" ht="21.75" customHeight="1">
      <c r="A226" s="38"/>
      <c r="B226" s="39"/>
      <c r="C226" s="264" t="s">
        <v>459</v>
      </c>
      <c r="D226" s="264" t="s">
        <v>177</v>
      </c>
      <c r="E226" s="265" t="s">
        <v>460</v>
      </c>
      <c r="F226" s="266" t="s">
        <v>461</v>
      </c>
      <c r="G226" s="267" t="s">
        <v>236</v>
      </c>
      <c r="H226" s="268">
        <v>1</v>
      </c>
      <c r="I226" s="269"/>
      <c r="J226" s="268">
        <f>ROUND(I226*H226,3)</f>
        <v>0</v>
      </c>
      <c r="K226" s="270"/>
      <c r="L226" s="271"/>
      <c r="M226" s="272" t="s">
        <v>1</v>
      </c>
      <c r="N226" s="273" t="s">
        <v>41</v>
      </c>
      <c r="O226" s="91"/>
      <c r="P226" s="237">
        <f>O226*H226</f>
        <v>0</v>
      </c>
      <c r="Q226" s="237">
        <v>0</v>
      </c>
      <c r="R226" s="237">
        <f>Q226*H226</f>
        <v>0</v>
      </c>
      <c r="S226" s="237">
        <v>0</v>
      </c>
      <c r="T226" s="23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9" t="s">
        <v>295</v>
      </c>
      <c r="AT226" s="239" t="s">
        <v>177</v>
      </c>
      <c r="AU226" s="239" t="s">
        <v>93</v>
      </c>
      <c r="AY226" s="17" t="s">
        <v>148</v>
      </c>
      <c r="BE226" s="240">
        <f>IF(N226="základná",J226,0)</f>
        <v>0</v>
      </c>
      <c r="BF226" s="240">
        <f>IF(N226="znížená",J226,0)</f>
        <v>0</v>
      </c>
      <c r="BG226" s="240">
        <f>IF(N226="zákl. prenesená",J226,0)</f>
        <v>0</v>
      </c>
      <c r="BH226" s="240">
        <f>IF(N226="zníž. prenesená",J226,0)</f>
        <v>0</v>
      </c>
      <c r="BI226" s="240">
        <f>IF(N226="nulová",J226,0)</f>
        <v>0</v>
      </c>
      <c r="BJ226" s="17" t="s">
        <v>93</v>
      </c>
      <c r="BK226" s="241">
        <f>ROUND(I226*H226,3)</f>
        <v>0</v>
      </c>
      <c r="BL226" s="17" t="s">
        <v>216</v>
      </c>
      <c r="BM226" s="239" t="s">
        <v>462</v>
      </c>
    </row>
    <row r="227" s="2" customFormat="1" ht="21.75" customHeight="1">
      <c r="A227" s="38"/>
      <c r="B227" s="39"/>
      <c r="C227" s="264" t="s">
        <v>463</v>
      </c>
      <c r="D227" s="264" t="s">
        <v>177</v>
      </c>
      <c r="E227" s="265" t="s">
        <v>464</v>
      </c>
      <c r="F227" s="266" t="s">
        <v>465</v>
      </c>
      <c r="G227" s="267" t="s">
        <v>236</v>
      </c>
      <c r="H227" s="268">
        <v>1</v>
      </c>
      <c r="I227" s="269"/>
      <c r="J227" s="268">
        <f>ROUND(I227*H227,3)</f>
        <v>0</v>
      </c>
      <c r="K227" s="270"/>
      <c r="L227" s="271"/>
      <c r="M227" s="272" t="s">
        <v>1</v>
      </c>
      <c r="N227" s="273" t="s">
        <v>41</v>
      </c>
      <c r="O227" s="91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9" t="s">
        <v>295</v>
      </c>
      <c r="AT227" s="239" t="s">
        <v>177</v>
      </c>
      <c r="AU227" s="239" t="s">
        <v>93</v>
      </c>
      <c r="AY227" s="17" t="s">
        <v>148</v>
      </c>
      <c r="BE227" s="240">
        <f>IF(N227="základná",J227,0)</f>
        <v>0</v>
      </c>
      <c r="BF227" s="240">
        <f>IF(N227="znížená",J227,0)</f>
        <v>0</v>
      </c>
      <c r="BG227" s="240">
        <f>IF(N227="zákl. prenesená",J227,0)</f>
        <v>0</v>
      </c>
      <c r="BH227" s="240">
        <f>IF(N227="zníž. prenesená",J227,0)</f>
        <v>0</v>
      </c>
      <c r="BI227" s="240">
        <f>IF(N227="nulová",J227,0)</f>
        <v>0</v>
      </c>
      <c r="BJ227" s="17" t="s">
        <v>93</v>
      </c>
      <c r="BK227" s="241">
        <f>ROUND(I227*H227,3)</f>
        <v>0</v>
      </c>
      <c r="BL227" s="17" t="s">
        <v>216</v>
      </c>
      <c r="BM227" s="239" t="s">
        <v>466</v>
      </c>
    </row>
    <row r="228" s="2" customFormat="1" ht="21.75" customHeight="1">
      <c r="A228" s="38"/>
      <c r="B228" s="39"/>
      <c r="C228" s="228" t="s">
        <v>467</v>
      </c>
      <c r="D228" s="228" t="s">
        <v>150</v>
      </c>
      <c r="E228" s="229" t="s">
        <v>468</v>
      </c>
      <c r="F228" s="230" t="s">
        <v>469</v>
      </c>
      <c r="G228" s="231" t="s">
        <v>250</v>
      </c>
      <c r="H228" s="232">
        <v>0.045999999999999999</v>
      </c>
      <c r="I228" s="233"/>
      <c r="J228" s="232">
        <f>ROUND(I228*H228,3)</f>
        <v>0</v>
      </c>
      <c r="K228" s="234"/>
      <c r="L228" s="44"/>
      <c r="M228" s="235" t="s">
        <v>1</v>
      </c>
      <c r="N228" s="236" t="s">
        <v>41</v>
      </c>
      <c r="O228" s="91"/>
      <c r="P228" s="237">
        <f>O228*H228</f>
        <v>0</v>
      </c>
      <c r="Q228" s="237">
        <v>0</v>
      </c>
      <c r="R228" s="237">
        <f>Q228*H228</f>
        <v>0</v>
      </c>
      <c r="S228" s="237">
        <v>0</v>
      </c>
      <c r="T228" s="23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9" t="s">
        <v>216</v>
      </c>
      <c r="AT228" s="239" t="s">
        <v>150</v>
      </c>
      <c r="AU228" s="239" t="s">
        <v>93</v>
      </c>
      <c r="AY228" s="17" t="s">
        <v>148</v>
      </c>
      <c r="BE228" s="240">
        <f>IF(N228="základná",J228,0)</f>
        <v>0</v>
      </c>
      <c r="BF228" s="240">
        <f>IF(N228="znížená",J228,0)</f>
        <v>0</v>
      </c>
      <c r="BG228" s="240">
        <f>IF(N228="zákl. prenesená",J228,0)</f>
        <v>0</v>
      </c>
      <c r="BH228" s="240">
        <f>IF(N228="zníž. prenesená",J228,0)</f>
        <v>0</v>
      </c>
      <c r="BI228" s="240">
        <f>IF(N228="nulová",J228,0)</f>
        <v>0</v>
      </c>
      <c r="BJ228" s="17" t="s">
        <v>93</v>
      </c>
      <c r="BK228" s="241">
        <f>ROUND(I228*H228,3)</f>
        <v>0</v>
      </c>
      <c r="BL228" s="17" t="s">
        <v>216</v>
      </c>
      <c r="BM228" s="239" t="s">
        <v>470</v>
      </c>
    </row>
    <row r="229" s="12" customFormat="1" ht="22.8" customHeight="1">
      <c r="A229" s="12"/>
      <c r="B229" s="213"/>
      <c r="C229" s="214"/>
      <c r="D229" s="215" t="s">
        <v>74</v>
      </c>
      <c r="E229" s="226" t="s">
        <v>471</v>
      </c>
      <c r="F229" s="226" t="s">
        <v>472</v>
      </c>
      <c r="G229" s="214"/>
      <c r="H229" s="214"/>
      <c r="I229" s="217"/>
      <c r="J229" s="227">
        <f>BK229</f>
        <v>0</v>
      </c>
      <c r="K229" s="214"/>
      <c r="L229" s="218"/>
      <c r="M229" s="219"/>
      <c r="N229" s="220"/>
      <c r="O229" s="220"/>
      <c r="P229" s="221">
        <f>SUM(P230:P242)</f>
        <v>0</v>
      </c>
      <c r="Q229" s="220"/>
      <c r="R229" s="221">
        <f>SUM(R230:R242)</f>
        <v>0</v>
      </c>
      <c r="S229" s="220"/>
      <c r="T229" s="222">
        <f>SUM(T230:T242)</f>
        <v>2.2012800000000001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3" t="s">
        <v>93</v>
      </c>
      <c r="AT229" s="224" t="s">
        <v>74</v>
      </c>
      <c r="AU229" s="224" t="s">
        <v>83</v>
      </c>
      <c r="AY229" s="223" t="s">
        <v>148</v>
      </c>
      <c r="BK229" s="225">
        <f>SUM(BK230:BK242)</f>
        <v>0</v>
      </c>
    </row>
    <row r="230" s="2" customFormat="1" ht="33" customHeight="1">
      <c r="A230" s="38"/>
      <c r="B230" s="39"/>
      <c r="C230" s="228" t="s">
        <v>473</v>
      </c>
      <c r="D230" s="228" t="s">
        <v>150</v>
      </c>
      <c r="E230" s="229" t="s">
        <v>474</v>
      </c>
      <c r="F230" s="230" t="s">
        <v>475</v>
      </c>
      <c r="G230" s="231" t="s">
        <v>184</v>
      </c>
      <c r="H230" s="232">
        <v>45</v>
      </c>
      <c r="I230" s="233"/>
      <c r="J230" s="232">
        <f>ROUND(I230*H230,3)</f>
        <v>0</v>
      </c>
      <c r="K230" s="234"/>
      <c r="L230" s="44"/>
      <c r="M230" s="235" t="s">
        <v>1</v>
      </c>
      <c r="N230" s="236" t="s">
        <v>41</v>
      </c>
      <c r="O230" s="91"/>
      <c r="P230" s="237">
        <f>O230*H230</f>
        <v>0</v>
      </c>
      <c r="Q230" s="237">
        <v>0</v>
      </c>
      <c r="R230" s="237">
        <f>Q230*H230</f>
        <v>0</v>
      </c>
      <c r="S230" s="237">
        <v>0.024</v>
      </c>
      <c r="T230" s="238">
        <f>S230*H230</f>
        <v>1.0800000000000001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9" t="s">
        <v>216</v>
      </c>
      <c r="AT230" s="239" t="s">
        <v>150</v>
      </c>
      <c r="AU230" s="239" t="s">
        <v>93</v>
      </c>
      <c r="AY230" s="17" t="s">
        <v>148</v>
      </c>
      <c r="BE230" s="240">
        <f>IF(N230="základná",J230,0)</f>
        <v>0</v>
      </c>
      <c r="BF230" s="240">
        <f>IF(N230="znížená",J230,0)</f>
        <v>0</v>
      </c>
      <c r="BG230" s="240">
        <f>IF(N230="zákl. prenesená",J230,0)</f>
        <v>0</v>
      </c>
      <c r="BH230" s="240">
        <f>IF(N230="zníž. prenesená",J230,0)</f>
        <v>0</v>
      </c>
      <c r="BI230" s="240">
        <f>IF(N230="nulová",J230,0)</f>
        <v>0</v>
      </c>
      <c r="BJ230" s="17" t="s">
        <v>93</v>
      </c>
      <c r="BK230" s="241">
        <f>ROUND(I230*H230,3)</f>
        <v>0</v>
      </c>
      <c r="BL230" s="17" t="s">
        <v>216</v>
      </c>
      <c r="BM230" s="239" t="s">
        <v>476</v>
      </c>
    </row>
    <row r="231" s="14" customFormat="1">
      <c r="A231" s="14"/>
      <c r="B231" s="253"/>
      <c r="C231" s="254"/>
      <c r="D231" s="244" t="s">
        <v>155</v>
      </c>
      <c r="E231" s="255" t="s">
        <v>1</v>
      </c>
      <c r="F231" s="256" t="s">
        <v>477</v>
      </c>
      <c r="G231" s="254"/>
      <c r="H231" s="257">
        <v>45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3" t="s">
        <v>155</v>
      </c>
      <c r="AU231" s="263" t="s">
        <v>93</v>
      </c>
      <c r="AV231" s="14" t="s">
        <v>93</v>
      </c>
      <c r="AW231" s="14" t="s">
        <v>30</v>
      </c>
      <c r="AX231" s="14" t="s">
        <v>83</v>
      </c>
      <c r="AY231" s="263" t="s">
        <v>148</v>
      </c>
    </row>
    <row r="232" s="2" customFormat="1" ht="33" customHeight="1">
      <c r="A232" s="38"/>
      <c r="B232" s="39"/>
      <c r="C232" s="228" t="s">
        <v>478</v>
      </c>
      <c r="D232" s="228" t="s">
        <v>150</v>
      </c>
      <c r="E232" s="229" t="s">
        <v>479</v>
      </c>
      <c r="F232" s="230" t="s">
        <v>480</v>
      </c>
      <c r="G232" s="231" t="s">
        <v>160</v>
      </c>
      <c r="H232" s="232">
        <v>70.079999999999998</v>
      </c>
      <c r="I232" s="233"/>
      <c r="J232" s="232">
        <f>ROUND(I232*H232,3)</f>
        <v>0</v>
      </c>
      <c r="K232" s="234"/>
      <c r="L232" s="44"/>
      <c r="M232" s="235" t="s">
        <v>1</v>
      </c>
      <c r="N232" s="236" t="s">
        <v>41</v>
      </c>
      <c r="O232" s="91"/>
      <c r="P232" s="237">
        <f>O232*H232</f>
        <v>0</v>
      </c>
      <c r="Q232" s="237">
        <v>0</v>
      </c>
      <c r="R232" s="237">
        <f>Q232*H232</f>
        <v>0</v>
      </c>
      <c r="S232" s="237">
        <v>0.016</v>
      </c>
      <c r="T232" s="238">
        <f>S232*H232</f>
        <v>1.1212800000000001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9" t="s">
        <v>216</v>
      </c>
      <c r="AT232" s="239" t="s">
        <v>150</v>
      </c>
      <c r="AU232" s="239" t="s">
        <v>93</v>
      </c>
      <c r="AY232" s="17" t="s">
        <v>148</v>
      </c>
      <c r="BE232" s="240">
        <f>IF(N232="základná",J232,0)</f>
        <v>0</v>
      </c>
      <c r="BF232" s="240">
        <f>IF(N232="znížená",J232,0)</f>
        <v>0</v>
      </c>
      <c r="BG232" s="240">
        <f>IF(N232="zákl. prenesená",J232,0)</f>
        <v>0</v>
      </c>
      <c r="BH232" s="240">
        <f>IF(N232="zníž. prenesená",J232,0)</f>
        <v>0</v>
      </c>
      <c r="BI232" s="240">
        <f>IF(N232="nulová",J232,0)</f>
        <v>0</v>
      </c>
      <c r="BJ232" s="17" t="s">
        <v>93</v>
      </c>
      <c r="BK232" s="241">
        <f>ROUND(I232*H232,3)</f>
        <v>0</v>
      </c>
      <c r="BL232" s="17" t="s">
        <v>216</v>
      </c>
      <c r="BM232" s="239" t="s">
        <v>481</v>
      </c>
    </row>
    <row r="233" s="14" customFormat="1">
      <c r="A233" s="14"/>
      <c r="B233" s="253"/>
      <c r="C233" s="254"/>
      <c r="D233" s="244" t="s">
        <v>155</v>
      </c>
      <c r="E233" s="255" t="s">
        <v>1</v>
      </c>
      <c r="F233" s="256" t="s">
        <v>482</v>
      </c>
      <c r="G233" s="254"/>
      <c r="H233" s="257">
        <v>70.079999999999998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3" t="s">
        <v>155</v>
      </c>
      <c r="AU233" s="263" t="s">
        <v>93</v>
      </c>
      <c r="AV233" s="14" t="s">
        <v>93</v>
      </c>
      <c r="AW233" s="14" t="s">
        <v>30</v>
      </c>
      <c r="AX233" s="14" t="s">
        <v>83</v>
      </c>
      <c r="AY233" s="263" t="s">
        <v>148</v>
      </c>
    </row>
    <row r="234" s="2" customFormat="1" ht="21.75" customHeight="1">
      <c r="A234" s="38"/>
      <c r="B234" s="39"/>
      <c r="C234" s="228" t="s">
        <v>483</v>
      </c>
      <c r="D234" s="228" t="s">
        <v>150</v>
      </c>
      <c r="E234" s="229" t="s">
        <v>484</v>
      </c>
      <c r="F234" s="230" t="s">
        <v>485</v>
      </c>
      <c r="G234" s="231" t="s">
        <v>160</v>
      </c>
      <c r="H234" s="232">
        <v>8</v>
      </c>
      <c r="I234" s="233"/>
      <c r="J234" s="232">
        <f>ROUND(I234*H234,3)</f>
        <v>0</v>
      </c>
      <c r="K234" s="234"/>
      <c r="L234" s="44"/>
      <c r="M234" s="235" t="s">
        <v>1</v>
      </c>
      <c r="N234" s="236" t="s">
        <v>41</v>
      </c>
      <c r="O234" s="91"/>
      <c r="P234" s="237">
        <f>O234*H234</f>
        <v>0</v>
      </c>
      <c r="Q234" s="237">
        <v>0</v>
      </c>
      <c r="R234" s="237">
        <f>Q234*H234</f>
        <v>0</v>
      </c>
      <c r="S234" s="237">
        <v>0</v>
      </c>
      <c r="T234" s="23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9" t="s">
        <v>216</v>
      </c>
      <c r="AT234" s="239" t="s">
        <v>150</v>
      </c>
      <c r="AU234" s="239" t="s">
        <v>93</v>
      </c>
      <c r="AY234" s="17" t="s">
        <v>148</v>
      </c>
      <c r="BE234" s="240">
        <f>IF(N234="základná",J234,0)</f>
        <v>0</v>
      </c>
      <c r="BF234" s="240">
        <f>IF(N234="znížená",J234,0)</f>
        <v>0</v>
      </c>
      <c r="BG234" s="240">
        <f>IF(N234="zákl. prenesená",J234,0)</f>
        <v>0</v>
      </c>
      <c r="BH234" s="240">
        <f>IF(N234="zníž. prenesená",J234,0)</f>
        <v>0</v>
      </c>
      <c r="BI234" s="240">
        <f>IF(N234="nulová",J234,0)</f>
        <v>0</v>
      </c>
      <c r="BJ234" s="17" t="s">
        <v>93</v>
      </c>
      <c r="BK234" s="241">
        <f>ROUND(I234*H234,3)</f>
        <v>0</v>
      </c>
      <c r="BL234" s="17" t="s">
        <v>216</v>
      </c>
      <c r="BM234" s="239" t="s">
        <v>486</v>
      </c>
    </row>
    <row r="235" s="2" customFormat="1" ht="21.75" customHeight="1">
      <c r="A235" s="38"/>
      <c r="B235" s="39"/>
      <c r="C235" s="264" t="s">
        <v>487</v>
      </c>
      <c r="D235" s="264" t="s">
        <v>177</v>
      </c>
      <c r="E235" s="265" t="s">
        <v>488</v>
      </c>
      <c r="F235" s="266" t="s">
        <v>489</v>
      </c>
      <c r="G235" s="267" t="s">
        <v>160</v>
      </c>
      <c r="H235" s="268">
        <v>8.6400000000000006</v>
      </c>
      <c r="I235" s="269"/>
      <c r="J235" s="268">
        <f>ROUND(I235*H235,3)</f>
        <v>0</v>
      </c>
      <c r="K235" s="270"/>
      <c r="L235" s="271"/>
      <c r="M235" s="272" t="s">
        <v>1</v>
      </c>
      <c r="N235" s="273" t="s">
        <v>41</v>
      </c>
      <c r="O235" s="91"/>
      <c r="P235" s="237">
        <f>O235*H235</f>
        <v>0</v>
      </c>
      <c r="Q235" s="237">
        <v>0</v>
      </c>
      <c r="R235" s="237">
        <f>Q235*H235</f>
        <v>0</v>
      </c>
      <c r="S235" s="237">
        <v>0</v>
      </c>
      <c r="T235" s="23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9" t="s">
        <v>295</v>
      </c>
      <c r="AT235" s="239" t="s">
        <v>177</v>
      </c>
      <c r="AU235" s="239" t="s">
        <v>93</v>
      </c>
      <c r="AY235" s="17" t="s">
        <v>148</v>
      </c>
      <c r="BE235" s="240">
        <f>IF(N235="základná",J235,0)</f>
        <v>0</v>
      </c>
      <c r="BF235" s="240">
        <f>IF(N235="znížená",J235,0)</f>
        <v>0</v>
      </c>
      <c r="BG235" s="240">
        <f>IF(N235="zákl. prenesená",J235,0)</f>
        <v>0</v>
      </c>
      <c r="BH235" s="240">
        <f>IF(N235="zníž. prenesená",J235,0)</f>
        <v>0</v>
      </c>
      <c r="BI235" s="240">
        <f>IF(N235="nulová",J235,0)</f>
        <v>0</v>
      </c>
      <c r="BJ235" s="17" t="s">
        <v>93</v>
      </c>
      <c r="BK235" s="241">
        <f>ROUND(I235*H235,3)</f>
        <v>0</v>
      </c>
      <c r="BL235" s="17" t="s">
        <v>216</v>
      </c>
      <c r="BM235" s="239" t="s">
        <v>490</v>
      </c>
    </row>
    <row r="236" s="2" customFormat="1" ht="21.75" customHeight="1">
      <c r="A236" s="38"/>
      <c r="B236" s="39"/>
      <c r="C236" s="228" t="s">
        <v>491</v>
      </c>
      <c r="D236" s="228" t="s">
        <v>150</v>
      </c>
      <c r="E236" s="229" t="s">
        <v>492</v>
      </c>
      <c r="F236" s="230" t="s">
        <v>493</v>
      </c>
      <c r="G236" s="231" t="s">
        <v>160</v>
      </c>
      <c r="H236" s="232">
        <v>6</v>
      </c>
      <c r="I236" s="233"/>
      <c r="J236" s="232">
        <f>ROUND(I236*H236,3)</f>
        <v>0</v>
      </c>
      <c r="K236" s="234"/>
      <c r="L236" s="44"/>
      <c r="M236" s="235" t="s">
        <v>1</v>
      </c>
      <c r="N236" s="236" t="s">
        <v>41</v>
      </c>
      <c r="O236" s="91"/>
      <c r="P236" s="237">
        <f>O236*H236</f>
        <v>0</v>
      </c>
      <c r="Q236" s="237">
        <v>0</v>
      </c>
      <c r="R236" s="237">
        <f>Q236*H236</f>
        <v>0</v>
      </c>
      <c r="S236" s="237">
        <v>0</v>
      </c>
      <c r="T236" s="23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9" t="s">
        <v>216</v>
      </c>
      <c r="AT236" s="239" t="s">
        <v>150</v>
      </c>
      <c r="AU236" s="239" t="s">
        <v>93</v>
      </c>
      <c r="AY236" s="17" t="s">
        <v>148</v>
      </c>
      <c r="BE236" s="240">
        <f>IF(N236="základná",J236,0)</f>
        <v>0</v>
      </c>
      <c r="BF236" s="240">
        <f>IF(N236="znížená",J236,0)</f>
        <v>0</v>
      </c>
      <c r="BG236" s="240">
        <f>IF(N236="zákl. prenesená",J236,0)</f>
        <v>0</v>
      </c>
      <c r="BH236" s="240">
        <f>IF(N236="zníž. prenesená",J236,0)</f>
        <v>0</v>
      </c>
      <c r="BI236" s="240">
        <f>IF(N236="nulová",J236,0)</f>
        <v>0</v>
      </c>
      <c r="BJ236" s="17" t="s">
        <v>93</v>
      </c>
      <c r="BK236" s="241">
        <f>ROUND(I236*H236,3)</f>
        <v>0</v>
      </c>
      <c r="BL236" s="17" t="s">
        <v>216</v>
      </c>
      <c r="BM236" s="239" t="s">
        <v>494</v>
      </c>
    </row>
    <row r="237" s="2" customFormat="1" ht="33" customHeight="1">
      <c r="A237" s="38"/>
      <c r="B237" s="39"/>
      <c r="C237" s="228" t="s">
        <v>495</v>
      </c>
      <c r="D237" s="228" t="s">
        <v>150</v>
      </c>
      <c r="E237" s="229" t="s">
        <v>496</v>
      </c>
      <c r="F237" s="230" t="s">
        <v>497</v>
      </c>
      <c r="G237" s="231" t="s">
        <v>184</v>
      </c>
      <c r="H237" s="232">
        <v>16</v>
      </c>
      <c r="I237" s="233"/>
      <c r="J237" s="232">
        <f>ROUND(I237*H237,3)</f>
        <v>0</v>
      </c>
      <c r="K237" s="234"/>
      <c r="L237" s="44"/>
      <c r="M237" s="235" t="s">
        <v>1</v>
      </c>
      <c r="N237" s="236" t="s">
        <v>41</v>
      </c>
      <c r="O237" s="91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9" t="s">
        <v>216</v>
      </c>
      <c r="AT237" s="239" t="s">
        <v>150</v>
      </c>
      <c r="AU237" s="239" t="s">
        <v>93</v>
      </c>
      <c r="AY237" s="17" t="s">
        <v>148</v>
      </c>
      <c r="BE237" s="240">
        <f>IF(N237="základná",J237,0)</f>
        <v>0</v>
      </c>
      <c r="BF237" s="240">
        <f>IF(N237="znížená",J237,0)</f>
        <v>0</v>
      </c>
      <c r="BG237" s="240">
        <f>IF(N237="zákl. prenesená",J237,0)</f>
        <v>0</v>
      </c>
      <c r="BH237" s="240">
        <f>IF(N237="zníž. prenesená",J237,0)</f>
        <v>0</v>
      </c>
      <c r="BI237" s="240">
        <f>IF(N237="nulová",J237,0)</f>
        <v>0</v>
      </c>
      <c r="BJ237" s="17" t="s">
        <v>93</v>
      </c>
      <c r="BK237" s="241">
        <f>ROUND(I237*H237,3)</f>
        <v>0</v>
      </c>
      <c r="BL237" s="17" t="s">
        <v>216</v>
      </c>
      <c r="BM237" s="239" t="s">
        <v>498</v>
      </c>
    </row>
    <row r="238" s="2" customFormat="1" ht="21.75" customHeight="1">
      <c r="A238" s="38"/>
      <c r="B238" s="39"/>
      <c r="C238" s="264" t="s">
        <v>499</v>
      </c>
      <c r="D238" s="264" t="s">
        <v>177</v>
      </c>
      <c r="E238" s="265" t="s">
        <v>500</v>
      </c>
      <c r="F238" s="266" t="s">
        <v>501</v>
      </c>
      <c r="G238" s="267" t="s">
        <v>153</v>
      </c>
      <c r="H238" s="268">
        <v>0.54000000000000004</v>
      </c>
      <c r="I238" s="269"/>
      <c r="J238" s="268">
        <f>ROUND(I238*H238,3)</f>
        <v>0</v>
      </c>
      <c r="K238" s="270"/>
      <c r="L238" s="271"/>
      <c r="M238" s="272" t="s">
        <v>1</v>
      </c>
      <c r="N238" s="273" t="s">
        <v>41</v>
      </c>
      <c r="O238" s="91"/>
      <c r="P238" s="237">
        <f>O238*H238</f>
        <v>0</v>
      </c>
      <c r="Q238" s="237">
        <v>0</v>
      </c>
      <c r="R238" s="237">
        <f>Q238*H238</f>
        <v>0</v>
      </c>
      <c r="S238" s="237">
        <v>0</v>
      </c>
      <c r="T238" s="23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9" t="s">
        <v>295</v>
      </c>
      <c r="AT238" s="239" t="s">
        <v>177</v>
      </c>
      <c r="AU238" s="239" t="s">
        <v>93</v>
      </c>
      <c r="AY238" s="17" t="s">
        <v>148</v>
      </c>
      <c r="BE238" s="240">
        <f>IF(N238="základná",J238,0)</f>
        <v>0</v>
      </c>
      <c r="BF238" s="240">
        <f>IF(N238="znížená",J238,0)</f>
        <v>0</v>
      </c>
      <c r="BG238" s="240">
        <f>IF(N238="zákl. prenesená",J238,0)</f>
        <v>0</v>
      </c>
      <c r="BH238" s="240">
        <f>IF(N238="zníž. prenesená",J238,0)</f>
        <v>0</v>
      </c>
      <c r="BI238" s="240">
        <f>IF(N238="nulová",J238,0)</f>
        <v>0</v>
      </c>
      <c r="BJ238" s="17" t="s">
        <v>93</v>
      </c>
      <c r="BK238" s="241">
        <f>ROUND(I238*H238,3)</f>
        <v>0</v>
      </c>
      <c r="BL238" s="17" t="s">
        <v>216</v>
      </c>
      <c r="BM238" s="239" t="s">
        <v>502</v>
      </c>
    </row>
    <row r="239" s="2" customFormat="1" ht="21.75" customHeight="1">
      <c r="A239" s="38"/>
      <c r="B239" s="39"/>
      <c r="C239" s="228" t="s">
        <v>503</v>
      </c>
      <c r="D239" s="228" t="s">
        <v>150</v>
      </c>
      <c r="E239" s="229" t="s">
        <v>504</v>
      </c>
      <c r="F239" s="230" t="s">
        <v>505</v>
      </c>
      <c r="G239" s="231" t="s">
        <v>160</v>
      </c>
      <c r="H239" s="232">
        <v>6</v>
      </c>
      <c r="I239" s="233"/>
      <c r="J239" s="232">
        <f>ROUND(I239*H239,3)</f>
        <v>0</v>
      </c>
      <c r="K239" s="234"/>
      <c r="L239" s="44"/>
      <c r="M239" s="235" t="s">
        <v>1</v>
      </c>
      <c r="N239" s="236" t="s">
        <v>41</v>
      </c>
      <c r="O239" s="91"/>
      <c r="P239" s="237">
        <f>O239*H239</f>
        <v>0</v>
      </c>
      <c r="Q239" s="237">
        <v>0</v>
      </c>
      <c r="R239" s="237">
        <f>Q239*H239</f>
        <v>0</v>
      </c>
      <c r="S239" s="237">
        <v>0</v>
      </c>
      <c r="T239" s="23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9" t="s">
        <v>216</v>
      </c>
      <c r="AT239" s="239" t="s">
        <v>150</v>
      </c>
      <c r="AU239" s="239" t="s">
        <v>93</v>
      </c>
      <c r="AY239" s="17" t="s">
        <v>148</v>
      </c>
      <c r="BE239" s="240">
        <f>IF(N239="základná",J239,0)</f>
        <v>0</v>
      </c>
      <c r="BF239" s="240">
        <f>IF(N239="znížená",J239,0)</f>
        <v>0</v>
      </c>
      <c r="BG239" s="240">
        <f>IF(N239="zákl. prenesená",J239,0)</f>
        <v>0</v>
      </c>
      <c r="BH239" s="240">
        <f>IF(N239="zníž. prenesená",J239,0)</f>
        <v>0</v>
      </c>
      <c r="BI239" s="240">
        <f>IF(N239="nulová",J239,0)</f>
        <v>0</v>
      </c>
      <c r="BJ239" s="17" t="s">
        <v>93</v>
      </c>
      <c r="BK239" s="241">
        <f>ROUND(I239*H239,3)</f>
        <v>0</v>
      </c>
      <c r="BL239" s="17" t="s">
        <v>216</v>
      </c>
      <c r="BM239" s="239" t="s">
        <v>506</v>
      </c>
    </row>
    <row r="240" s="2" customFormat="1" ht="21.75" customHeight="1">
      <c r="A240" s="38"/>
      <c r="B240" s="39"/>
      <c r="C240" s="228" t="s">
        <v>507</v>
      </c>
      <c r="D240" s="228" t="s">
        <v>150</v>
      </c>
      <c r="E240" s="229" t="s">
        <v>508</v>
      </c>
      <c r="F240" s="230" t="s">
        <v>509</v>
      </c>
      <c r="G240" s="231" t="s">
        <v>184</v>
      </c>
      <c r="H240" s="232">
        <v>10</v>
      </c>
      <c r="I240" s="233"/>
      <c r="J240" s="232">
        <f>ROUND(I240*H240,3)</f>
        <v>0</v>
      </c>
      <c r="K240" s="234"/>
      <c r="L240" s="44"/>
      <c r="M240" s="235" t="s">
        <v>1</v>
      </c>
      <c r="N240" s="236" t="s">
        <v>41</v>
      </c>
      <c r="O240" s="91"/>
      <c r="P240" s="237">
        <f>O240*H240</f>
        <v>0</v>
      </c>
      <c r="Q240" s="237">
        <v>0</v>
      </c>
      <c r="R240" s="237">
        <f>Q240*H240</f>
        <v>0</v>
      </c>
      <c r="S240" s="237">
        <v>0</v>
      </c>
      <c r="T240" s="23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9" t="s">
        <v>216</v>
      </c>
      <c r="AT240" s="239" t="s">
        <v>150</v>
      </c>
      <c r="AU240" s="239" t="s">
        <v>93</v>
      </c>
      <c r="AY240" s="17" t="s">
        <v>148</v>
      </c>
      <c r="BE240" s="240">
        <f>IF(N240="základná",J240,0)</f>
        <v>0</v>
      </c>
      <c r="BF240" s="240">
        <f>IF(N240="znížená",J240,0)</f>
        <v>0</v>
      </c>
      <c r="BG240" s="240">
        <f>IF(N240="zákl. prenesená",J240,0)</f>
        <v>0</v>
      </c>
      <c r="BH240" s="240">
        <f>IF(N240="zníž. prenesená",J240,0)</f>
        <v>0</v>
      </c>
      <c r="BI240" s="240">
        <f>IF(N240="nulová",J240,0)</f>
        <v>0</v>
      </c>
      <c r="BJ240" s="17" t="s">
        <v>93</v>
      </c>
      <c r="BK240" s="241">
        <f>ROUND(I240*H240,3)</f>
        <v>0</v>
      </c>
      <c r="BL240" s="17" t="s">
        <v>216</v>
      </c>
      <c r="BM240" s="239" t="s">
        <v>510</v>
      </c>
    </row>
    <row r="241" s="2" customFormat="1" ht="33" customHeight="1">
      <c r="A241" s="38"/>
      <c r="B241" s="39"/>
      <c r="C241" s="228" t="s">
        <v>511</v>
      </c>
      <c r="D241" s="228" t="s">
        <v>150</v>
      </c>
      <c r="E241" s="229" t="s">
        <v>512</v>
      </c>
      <c r="F241" s="230" t="s">
        <v>513</v>
      </c>
      <c r="G241" s="231" t="s">
        <v>160</v>
      </c>
      <c r="H241" s="232">
        <v>6</v>
      </c>
      <c r="I241" s="233"/>
      <c r="J241" s="232">
        <f>ROUND(I241*H241,3)</f>
        <v>0</v>
      </c>
      <c r="K241" s="234"/>
      <c r="L241" s="44"/>
      <c r="M241" s="235" t="s">
        <v>1</v>
      </c>
      <c r="N241" s="236" t="s">
        <v>41</v>
      </c>
      <c r="O241" s="91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9" t="s">
        <v>216</v>
      </c>
      <c r="AT241" s="239" t="s">
        <v>150</v>
      </c>
      <c r="AU241" s="239" t="s">
        <v>93</v>
      </c>
      <c r="AY241" s="17" t="s">
        <v>148</v>
      </c>
      <c r="BE241" s="240">
        <f>IF(N241="základná",J241,0)</f>
        <v>0</v>
      </c>
      <c r="BF241" s="240">
        <f>IF(N241="znížená",J241,0)</f>
        <v>0</v>
      </c>
      <c r="BG241" s="240">
        <f>IF(N241="zákl. prenesená",J241,0)</f>
        <v>0</v>
      </c>
      <c r="BH241" s="240">
        <f>IF(N241="zníž. prenesená",J241,0)</f>
        <v>0</v>
      </c>
      <c r="BI241" s="240">
        <f>IF(N241="nulová",J241,0)</f>
        <v>0</v>
      </c>
      <c r="BJ241" s="17" t="s">
        <v>93</v>
      </c>
      <c r="BK241" s="241">
        <f>ROUND(I241*H241,3)</f>
        <v>0</v>
      </c>
      <c r="BL241" s="17" t="s">
        <v>216</v>
      </c>
      <c r="BM241" s="239" t="s">
        <v>514</v>
      </c>
    </row>
    <row r="242" s="2" customFormat="1" ht="21.75" customHeight="1">
      <c r="A242" s="38"/>
      <c r="B242" s="39"/>
      <c r="C242" s="228" t="s">
        <v>515</v>
      </c>
      <c r="D242" s="228" t="s">
        <v>150</v>
      </c>
      <c r="E242" s="229" t="s">
        <v>516</v>
      </c>
      <c r="F242" s="230" t="s">
        <v>517</v>
      </c>
      <c r="G242" s="231" t="s">
        <v>250</v>
      </c>
      <c r="H242" s="232">
        <v>0.44900000000000001</v>
      </c>
      <c r="I242" s="233"/>
      <c r="J242" s="232">
        <f>ROUND(I242*H242,3)</f>
        <v>0</v>
      </c>
      <c r="K242" s="234"/>
      <c r="L242" s="44"/>
      <c r="M242" s="235" t="s">
        <v>1</v>
      </c>
      <c r="N242" s="236" t="s">
        <v>41</v>
      </c>
      <c r="O242" s="91"/>
      <c r="P242" s="237">
        <f>O242*H242</f>
        <v>0</v>
      </c>
      <c r="Q242" s="237">
        <v>0</v>
      </c>
      <c r="R242" s="237">
        <f>Q242*H242</f>
        <v>0</v>
      </c>
      <c r="S242" s="237">
        <v>0</v>
      </c>
      <c r="T242" s="23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9" t="s">
        <v>216</v>
      </c>
      <c r="AT242" s="239" t="s">
        <v>150</v>
      </c>
      <c r="AU242" s="239" t="s">
        <v>93</v>
      </c>
      <c r="AY242" s="17" t="s">
        <v>148</v>
      </c>
      <c r="BE242" s="240">
        <f>IF(N242="základná",J242,0)</f>
        <v>0</v>
      </c>
      <c r="BF242" s="240">
        <f>IF(N242="znížená",J242,0)</f>
        <v>0</v>
      </c>
      <c r="BG242" s="240">
        <f>IF(N242="zákl. prenesená",J242,0)</f>
        <v>0</v>
      </c>
      <c r="BH242" s="240">
        <f>IF(N242="zníž. prenesená",J242,0)</f>
        <v>0</v>
      </c>
      <c r="BI242" s="240">
        <f>IF(N242="nulová",J242,0)</f>
        <v>0</v>
      </c>
      <c r="BJ242" s="17" t="s">
        <v>93</v>
      </c>
      <c r="BK242" s="241">
        <f>ROUND(I242*H242,3)</f>
        <v>0</v>
      </c>
      <c r="BL242" s="17" t="s">
        <v>216</v>
      </c>
      <c r="BM242" s="239" t="s">
        <v>518</v>
      </c>
    </row>
    <row r="243" s="12" customFormat="1" ht="22.8" customHeight="1">
      <c r="A243" s="12"/>
      <c r="B243" s="213"/>
      <c r="C243" s="214"/>
      <c r="D243" s="215" t="s">
        <v>74</v>
      </c>
      <c r="E243" s="226" t="s">
        <v>519</v>
      </c>
      <c r="F243" s="226" t="s">
        <v>520</v>
      </c>
      <c r="G243" s="214"/>
      <c r="H243" s="214"/>
      <c r="I243" s="217"/>
      <c r="J243" s="227">
        <f>BK243</f>
        <v>0</v>
      </c>
      <c r="K243" s="214"/>
      <c r="L243" s="218"/>
      <c r="M243" s="219"/>
      <c r="N243" s="220"/>
      <c r="O243" s="220"/>
      <c r="P243" s="221">
        <f>SUM(P244:P250)</f>
        <v>0</v>
      </c>
      <c r="Q243" s="220"/>
      <c r="R243" s="221">
        <f>SUM(R244:R250)</f>
        <v>0</v>
      </c>
      <c r="S243" s="220"/>
      <c r="T243" s="222">
        <f>SUM(T244:T250)</f>
        <v>0.31016639999999995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3" t="s">
        <v>93</v>
      </c>
      <c r="AT243" s="224" t="s">
        <v>74</v>
      </c>
      <c r="AU243" s="224" t="s">
        <v>83</v>
      </c>
      <c r="AY243" s="223" t="s">
        <v>148</v>
      </c>
      <c r="BK243" s="225">
        <f>SUM(BK244:BK250)</f>
        <v>0</v>
      </c>
    </row>
    <row r="244" s="2" customFormat="1" ht="21.75" customHeight="1">
      <c r="A244" s="38"/>
      <c r="B244" s="39"/>
      <c r="C244" s="228" t="s">
        <v>521</v>
      </c>
      <c r="D244" s="228" t="s">
        <v>150</v>
      </c>
      <c r="E244" s="229" t="s">
        <v>522</v>
      </c>
      <c r="F244" s="230" t="s">
        <v>523</v>
      </c>
      <c r="G244" s="231" t="s">
        <v>160</v>
      </c>
      <c r="H244" s="232">
        <v>35.039999999999999</v>
      </c>
      <c r="I244" s="233"/>
      <c r="J244" s="232">
        <f>ROUND(I244*H244,3)</f>
        <v>0</v>
      </c>
      <c r="K244" s="234"/>
      <c r="L244" s="44"/>
      <c r="M244" s="235" t="s">
        <v>1</v>
      </c>
      <c r="N244" s="236" t="s">
        <v>41</v>
      </c>
      <c r="O244" s="91"/>
      <c r="P244" s="237">
        <f>O244*H244</f>
        <v>0</v>
      </c>
      <c r="Q244" s="237">
        <v>0</v>
      </c>
      <c r="R244" s="237">
        <f>Q244*H244</f>
        <v>0</v>
      </c>
      <c r="S244" s="237">
        <v>0.0075100000000000002</v>
      </c>
      <c r="T244" s="238">
        <f>S244*H244</f>
        <v>0.26315040000000001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9" t="s">
        <v>216</v>
      </c>
      <c r="AT244" s="239" t="s">
        <v>150</v>
      </c>
      <c r="AU244" s="239" t="s">
        <v>93</v>
      </c>
      <c r="AY244" s="17" t="s">
        <v>148</v>
      </c>
      <c r="BE244" s="240">
        <f>IF(N244="základná",J244,0)</f>
        <v>0</v>
      </c>
      <c r="BF244" s="240">
        <f>IF(N244="znížená",J244,0)</f>
        <v>0</v>
      </c>
      <c r="BG244" s="240">
        <f>IF(N244="zákl. prenesená",J244,0)</f>
        <v>0</v>
      </c>
      <c r="BH244" s="240">
        <f>IF(N244="zníž. prenesená",J244,0)</f>
        <v>0</v>
      </c>
      <c r="BI244" s="240">
        <f>IF(N244="nulová",J244,0)</f>
        <v>0</v>
      </c>
      <c r="BJ244" s="17" t="s">
        <v>93</v>
      </c>
      <c r="BK244" s="241">
        <f>ROUND(I244*H244,3)</f>
        <v>0</v>
      </c>
      <c r="BL244" s="17" t="s">
        <v>216</v>
      </c>
      <c r="BM244" s="239" t="s">
        <v>524</v>
      </c>
    </row>
    <row r="245" s="14" customFormat="1">
      <c r="A245" s="14"/>
      <c r="B245" s="253"/>
      <c r="C245" s="254"/>
      <c r="D245" s="244" t="s">
        <v>155</v>
      </c>
      <c r="E245" s="255" t="s">
        <v>1</v>
      </c>
      <c r="F245" s="256" t="s">
        <v>242</v>
      </c>
      <c r="G245" s="254"/>
      <c r="H245" s="257">
        <v>35.039999999999999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3" t="s">
        <v>155</v>
      </c>
      <c r="AU245" s="263" t="s">
        <v>93</v>
      </c>
      <c r="AV245" s="14" t="s">
        <v>93</v>
      </c>
      <c r="AW245" s="14" t="s">
        <v>30</v>
      </c>
      <c r="AX245" s="14" t="s">
        <v>83</v>
      </c>
      <c r="AY245" s="263" t="s">
        <v>148</v>
      </c>
    </row>
    <row r="246" s="2" customFormat="1" ht="33" customHeight="1">
      <c r="A246" s="38"/>
      <c r="B246" s="39"/>
      <c r="C246" s="228" t="s">
        <v>525</v>
      </c>
      <c r="D246" s="228" t="s">
        <v>150</v>
      </c>
      <c r="E246" s="229" t="s">
        <v>526</v>
      </c>
      <c r="F246" s="230" t="s">
        <v>527</v>
      </c>
      <c r="G246" s="231" t="s">
        <v>184</v>
      </c>
      <c r="H246" s="232">
        <v>9.5999999999999996</v>
      </c>
      <c r="I246" s="233"/>
      <c r="J246" s="232">
        <f>ROUND(I246*H246,3)</f>
        <v>0</v>
      </c>
      <c r="K246" s="234"/>
      <c r="L246" s="44"/>
      <c r="M246" s="235" t="s">
        <v>1</v>
      </c>
      <c r="N246" s="236" t="s">
        <v>41</v>
      </c>
      <c r="O246" s="91"/>
      <c r="P246" s="237">
        <f>O246*H246</f>
        <v>0</v>
      </c>
      <c r="Q246" s="237">
        <v>0</v>
      </c>
      <c r="R246" s="237">
        <f>Q246*H246</f>
        <v>0</v>
      </c>
      <c r="S246" s="237">
        <v>0.0020500000000000002</v>
      </c>
      <c r="T246" s="238">
        <f>S246*H246</f>
        <v>0.01968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9" t="s">
        <v>216</v>
      </c>
      <c r="AT246" s="239" t="s">
        <v>150</v>
      </c>
      <c r="AU246" s="239" t="s">
        <v>93</v>
      </c>
      <c r="AY246" s="17" t="s">
        <v>148</v>
      </c>
      <c r="BE246" s="240">
        <f>IF(N246="základná",J246,0)</f>
        <v>0</v>
      </c>
      <c r="BF246" s="240">
        <f>IF(N246="znížená",J246,0)</f>
        <v>0</v>
      </c>
      <c r="BG246" s="240">
        <f>IF(N246="zákl. prenesená",J246,0)</f>
        <v>0</v>
      </c>
      <c r="BH246" s="240">
        <f>IF(N246="zníž. prenesená",J246,0)</f>
        <v>0</v>
      </c>
      <c r="BI246" s="240">
        <f>IF(N246="nulová",J246,0)</f>
        <v>0</v>
      </c>
      <c r="BJ246" s="17" t="s">
        <v>93</v>
      </c>
      <c r="BK246" s="241">
        <f>ROUND(I246*H246,3)</f>
        <v>0</v>
      </c>
      <c r="BL246" s="17" t="s">
        <v>216</v>
      </c>
      <c r="BM246" s="239" t="s">
        <v>528</v>
      </c>
    </row>
    <row r="247" s="14" customFormat="1">
      <c r="A247" s="14"/>
      <c r="B247" s="253"/>
      <c r="C247" s="254"/>
      <c r="D247" s="244" t="s">
        <v>155</v>
      </c>
      <c r="E247" s="255" t="s">
        <v>1</v>
      </c>
      <c r="F247" s="256" t="s">
        <v>529</v>
      </c>
      <c r="G247" s="254"/>
      <c r="H247" s="257">
        <v>9.5999999999999996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155</v>
      </c>
      <c r="AU247" s="263" t="s">
        <v>93</v>
      </c>
      <c r="AV247" s="14" t="s">
        <v>93</v>
      </c>
      <c r="AW247" s="14" t="s">
        <v>30</v>
      </c>
      <c r="AX247" s="14" t="s">
        <v>83</v>
      </c>
      <c r="AY247" s="263" t="s">
        <v>148</v>
      </c>
    </row>
    <row r="248" s="2" customFormat="1" ht="33" customHeight="1">
      <c r="A248" s="38"/>
      <c r="B248" s="39"/>
      <c r="C248" s="228" t="s">
        <v>530</v>
      </c>
      <c r="D248" s="228" t="s">
        <v>150</v>
      </c>
      <c r="E248" s="229" t="s">
        <v>531</v>
      </c>
      <c r="F248" s="230" t="s">
        <v>532</v>
      </c>
      <c r="G248" s="231" t="s">
        <v>184</v>
      </c>
      <c r="H248" s="232">
        <v>4.7999999999999998</v>
      </c>
      <c r="I248" s="233"/>
      <c r="J248" s="232">
        <f>ROUND(I248*H248,3)</f>
        <v>0</v>
      </c>
      <c r="K248" s="234"/>
      <c r="L248" s="44"/>
      <c r="M248" s="235" t="s">
        <v>1</v>
      </c>
      <c r="N248" s="236" t="s">
        <v>41</v>
      </c>
      <c r="O248" s="91"/>
      <c r="P248" s="237">
        <f>O248*H248</f>
        <v>0</v>
      </c>
      <c r="Q248" s="237">
        <v>0</v>
      </c>
      <c r="R248" s="237">
        <f>Q248*H248</f>
        <v>0</v>
      </c>
      <c r="S248" s="237">
        <v>0.00347</v>
      </c>
      <c r="T248" s="238">
        <f>S248*H248</f>
        <v>0.016656000000000001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9" t="s">
        <v>216</v>
      </c>
      <c r="AT248" s="239" t="s">
        <v>150</v>
      </c>
      <c r="AU248" s="239" t="s">
        <v>93</v>
      </c>
      <c r="AY248" s="17" t="s">
        <v>148</v>
      </c>
      <c r="BE248" s="240">
        <f>IF(N248="základná",J248,0)</f>
        <v>0</v>
      </c>
      <c r="BF248" s="240">
        <f>IF(N248="znížená",J248,0)</f>
        <v>0</v>
      </c>
      <c r="BG248" s="240">
        <f>IF(N248="zákl. prenesená",J248,0)</f>
        <v>0</v>
      </c>
      <c r="BH248" s="240">
        <f>IF(N248="zníž. prenesená",J248,0)</f>
        <v>0</v>
      </c>
      <c r="BI248" s="240">
        <f>IF(N248="nulová",J248,0)</f>
        <v>0</v>
      </c>
      <c r="BJ248" s="17" t="s">
        <v>93</v>
      </c>
      <c r="BK248" s="241">
        <f>ROUND(I248*H248,3)</f>
        <v>0</v>
      </c>
      <c r="BL248" s="17" t="s">
        <v>216</v>
      </c>
      <c r="BM248" s="239" t="s">
        <v>533</v>
      </c>
    </row>
    <row r="249" s="2" customFormat="1" ht="21.75" customHeight="1">
      <c r="A249" s="38"/>
      <c r="B249" s="39"/>
      <c r="C249" s="228" t="s">
        <v>534</v>
      </c>
      <c r="D249" s="228" t="s">
        <v>150</v>
      </c>
      <c r="E249" s="229" t="s">
        <v>535</v>
      </c>
      <c r="F249" s="230" t="s">
        <v>536</v>
      </c>
      <c r="G249" s="231" t="s">
        <v>236</v>
      </c>
      <c r="H249" s="232">
        <v>6</v>
      </c>
      <c r="I249" s="233"/>
      <c r="J249" s="232">
        <f>ROUND(I249*H249,3)</f>
        <v>0</v>
      </c>
      <c r="K249" s="234"/>
      <c r="L249" s="44"/>
      <c r="M249" s="235" t="s">
        <v>1</v>
      </c>
      <c r="N249" s="236" t="s">
        <v>41</v>
      </c>
      <c r="O249" s="91"/>
      <c r="P249" s="237">
        <f>O249*H249</f>
        <v>0</v>
      </c>
      <c r="Q249" s="237">
        <v>0</v>
      </c>
      <c r="R249" s="237">
        <f>Q249*H249</f>
        <v>0</v>
      </c>
      <c r="S249" s="237">
        <v>9.0000000000000006E-05</v>
      </c>
      <c r="T249" s="238">
        <f>S249*H249</f>
        <v>0.00054000000000000001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9" t="s">
        <v>216</v>
      </c>
      <c r="AT249" s="239" t="s">
        <v>150</v>
      </c>
      <c r="AU249" s="239" t="s">
        <v>93</v>
      </c>
      <c r="AY249" s="17" t="s">
        <v>148</v>
      </c>
      <c r="BE249" s="240">
        <f>IF(N249="základná",J249,0)</f>
        <v>0</v>
      </c>
      <c r="BF249" s="240">
        <f>IF(N249="znížená",J249,0)</f>
        <v>0</v>
      </c>
      <c r="BG249" s="240">
        <f>IF(N249="zákl. prenesená",J249,0)</f>
        <v>0</v>
      </c>
      <c r="BH249" s="240">
        <f>IF(N249="zníž. prenesená",J249,0)</f>
        <v>0</v>
      </c>
      <c r="BI249" s="240">
        <f>IF(N249="nulová",J249,0)</f>
        <v>0</v>
      </c>
      <c r="BJ249" s="17" t="s">
        <v>93</v>
      </c>
      <c r="BK249" s="241">
        <f>ROUND(I249*H249,3)</f>
        <v>0</v>
      </c>
      <c r="BL249" s="17" t="s">
        <v>216</v>
      </c>
      <c r="BM249" s="239" t="s">
        <v>537</v>
      </c>
    </row>
    <row r="250" s="2" customFormat="1" ht="21.75" customHeight="1">
      <c r="A250" s="38"/>
      <c r="B250" s="39"/>
      <c r="C250" s="228" t="s">
        <v>538</v>
      </c>
      <c r="D250" s="228" t="s">
        <v>150</v>
      </c>
      <c r="E250" s="229" t="s">
        <v>539</v>
      </c>
      <c r="F250" s="230" t="s">
        <v>540</v>
      </c>
      <c r="G250" s="231" t="s">
        <v>184</v>
      </c>
      <c r="H250" s="232">
        <v>3</v>
      </c>
      <c r="I250" s="233"/>
      <c r="J250" s="232">
        <f>ROUND(I250*H250,3)</f>
        <v>0</v>
      </c>
      <c r="K250" s="234"/>
      <c r="L250" s="44"/>
      <c r="M250" s="235" t="s">
        <v>1</v>
      </c>
      <c r="N250" s="236" t="s">
        <v>41</v>
      </c>
      <c r="O250" s="91"/>
      <c r="P250" s="237">
        <f>O250*H250</f>
        <v>0</v>
      </c>
      <c r="Q250" s="237">
        <v>0</v>
      </c>
      <c r="R250" s="237">
        <f>Q250*H250</f>
        <v>0</v>
      </c>
      <c r="S250" s="237">
        <v>0.0033800000000000002</v>
      </c>
      <c r="T250" s="238">
        <f>S250*H250</f>
        <v>0.01014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9" t="s">
        <v>216</v>
      </c>
      <c r="AT250" s="239" t="s">
        <v>150</v>
      </c>
      <c r="AU250" s="239" t="s">
        <v>93</v>
      </c>
      <c r="AY250" s="17" t="s">
        <v>148</v>
      </c>
      <c r="BE250" s="240">
        <f>IF(N250="základná",J250,0)</f>
        <v>0</v>
      </c>
      <c r="BF250" s="240">
        <f>IF(N250="znížená",J250,0)</f>
        <v>0</v>
      </c>
      <c r="BG250" s="240">
        <f>IF(N250="zákl. prenesená",J250,0)</f>
        <v>0</v>
      </c>
      <c r="BH250" s="240">
        <f>IF(N250="zníž. prenesená",J250,0)</f>
        <v>0</v>
      </c>
      <c r="BI250" s="240">
        <f>IF(N250="nulová",J250,0)</f>
        <v>0</v>
      </c>
      <c r="BJ250" s="17" t="s">
        <v>93</v>
      </c>
      <c r="BK250" s="241">
        <f>ROUND(I250*H250,3)</f>
        <v>0</v>
      </c>
      <c r="BL250" s="17" t="s">
        <v>216</v>
      </c>
      <c r="BM250" s="239" t="s">
        <v>541</v>
      </c>
    </row>
    <row r="251" s="12" customFormat="1" ht="22.8" customHeight="1">
      <c r="A251" s="12"/>
      <c r="B251" s="213"/>
      <c r="C251" s="214"/>
      <c r="D251" s="215" t="s">
        <v>74</v>
      </c>
      <c r="E251" s="226" t="s">
        <v>542</v>
      </c>
      <c r="F251" s="226" t="s">
        <v>543</v>
      </c>
      <c r="G251" s="214"/>
      <c r="H251" s="214"/>
      <c r="I251" s="217"/>
      <c r="J251" s="227">
        <f>BK251</f>
        <v>0</v>
      </c>
      <c r="K251" s="214"/>
      <c r="L251" s="218"/>
      <c r="M251" s="219"/>
      <c r="N251" s="220"/>
      <c r="O251" s="220"/>
      <c r="P251" s="221">
        <f>SUM(P252:P253)</f>
        <v>0</v>
      </c>
      <c r="Q251" s="220"/>
      <c r="R251" s="221">
        <f>SUM(R252:R253)</f>
        <v>0</v>
      </c>
      <c r="S251" s="220"/>
      <c r="T251" s="222">
        <f>SUM(T252:T253)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3" t="s">
        <v>93</v>
      </c>
      <c r="AT251" s="224" t="s">
        <v>74</v>
      </c>
      <c r="AU251" s="224" t="s">
        <v>83</v>
      </c>
      <c r="AY251" s="223" t="s">
        <v>148</v>
      </c>
      <c r="BK251" s="225">
        <f>SUM(BK252:BK253)</f>
        <v>0</v>
      </c>
    </row>
    <row r="252" s="2" customFormat="1" ht="33" customHeight="1">
      <c r="A252" s="38"/>
      <c r="B252" s="39"/>
      <c r="C252" s="228" t="s">
        <v>544</v>
      </c>
      <c r="D252" s="228" t="s">
        <v>150</v>
      </c>
      <c r="E252" s="229" t="s">
        <v>545</v>
      </c>
      <c r="F252" s="230" t="s">
        <v>546</v>
      </c>
      <c r="G252" s="231" t="s">
        <v>160</v>
      </c>
      <c r="H252" s="232">
        <v>6</v>
      </c>
      <c r="I252" s="233"/>
      <c r="J252" s="232">
        <f>ROUND(I252*H252,3)</f>
        <v>0</v>
      </c>
      <c r="K252" s="234"/>
      <c r="L252" s="44"/>
      <c r="M252" s="235" t="s">
        <v>1</v>
      </c>
      <c r="N252" s="236" t="s">
        <v>41</v>
      </c>
      <c r="O252" s="91"/>
      <c r="P252" s="237">
        <f>O252*H252</f>
        <v>0</v>
      </c>
      <c r="Q252" s="237">
        <v>0</v>
      </c>
      <c r="R252" s="237">
        <f>Q252*H252</f>
        <v>0</v>
      </c>
      <c r="S252" s="237">
        <v>0</v>
      </c>
      <c r="T252" s="23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9" t="s">
        <v>216</v>
      </c>
      <c r="AT252" s="239" t="s">
        <v>150</v>
      </c>
      <c r="AU252" s="239" t="s">
        <v>93</v>
      </c>
      <c r="AY252" s="17" t="s">
        <v>148</v>
      </c>
      <c r="BE252" s="240">
        <f>IF(N252="základná",J252,0)</f>
        <v>0</v>
      </c>
      <c r="BF252" s="240">
        <f>IF(N252="znížená",J252,0)</f>
        <v>0</v>
      </c>
      <c r="BG252" s="240">
        <f>IF(N252="zákl. prenesená",J252,0)</f>
        <v>0</v>
      </c>
      <c r="BH252" s="240">
        <f>IF(N252="zníž. prenesená",J252,0)</f>
        <v>0</v>
      </c>
      <c r="BI252" s="240">
        <f>IF(N252="nulová",J252,0)</f>
        <v>0</v>
      </c>
      <c r="BJ252" s="17" t="s">
        <v>93</v>
      </c>
      <c r="BK252" s="241">
        <f>ROUND(I252*H252,3)</f>
        <v>0</v>
      </c>
      <c r="BL252" s="17" t="s">
        <v>216</v>
      </c>
      <c r="BM252" s="239" t="s">
        <v>547</v>
      </c>
    </row>
    <row r="253" s="2" customFormat="1" ht="21.75" customHeight="1">
      <c r="A253" s="38"/>
      <c r="B253" s="39"/>
      <c r="C253" s="228" t="s">
        <v>548</v>
      </c>
      <c r="D253" s="228" t="s">
        <v>150</v>
      </c>
      <c r="E253" s="229" t="s">
        <v>549</v>
      </c>
      <c r="F253" s="230" t="s">
        <v>550</v>
      </c>
      <c r="G253" s="231" t="s">
        <v>250</v>
      </c>
      <c r="H253" s="232">
        <v>0.001</v>
      </c>
      <c r="I253" s="233"/>
      <c r="J253" s="232">
        <f>ROUND(I253*H253,3)</f>
        <v>0</v>
      </c>
      <c r="K253" s="234"/>
      <c r="L253" s="44"/>
      <c r="M253" s="235" t="s">
        <v>1</v>
      </c>
      <c r="N253" s="236" t="s">
        <v>41</v>
      </c>
      <c r="O253" s="91"/>
      <c r="P253" s="237">
        <f>O253*H253</f>
        <v>0</v>
      </c>
      <c r="Q253" s="237">
        <v>0</v>
      </c>
      <c r="R253" s="237">
        <f>Q253*H253</f>
        <v>0</v>
      </c>
      <c r="S253" s="237">
        <v>0</v>
      </c>
      <c r="T253" s="23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9" t="s">
        <v>216</v>
      </c>
      <c r="AT253" s="239" t="s">
        <v>150</v>
      </c>
      <c r="AU253" s="239" t="s">
        <v>93</v>
      </c>
      <c r="AY253" s="17" t="s">
        <v>148</v>
      </c>
      <c r="BE253" s="240">
        <f>IF(N253="základná",J253,0)</f>
        <v>0</v>
      </c>
      <c r="BF253" s="240">
        <f>IF(N253="znížená",J253,0)</f>
        <v>0</v>
      </c>
      <c r="BG253" s="240">
        <f>IF(N253="zákl. prenesená",J253,0)</f>
        <v>0</v>
      </c>
      <c r="BH253" s="240">
        <f>IF(N253="zníž. prenesená",J253,0)</f>
        <v>0</v>
      </c>
      <c r="BI253" s="240">
        <f>IF(N253="nulová",J253,0)</f>
        <v>0</v>
      </c>
      <c r="BJ253" s="17" t="s">
        <v>93</v>
      </c>
      <c r="BK253" s="241">
        <f>ROUND(I253*H253,3)</f>
        <v>0</v>
      </c>
      <c r="BL253" s="17" t="s">
        <v>216</v>
      </c>
      <c r="BM253" s="239" t="s">
        <v>551</v>
      </c>
    </row>
    <row r="254" s="12" customFormat="1" ht="22.8" customHeight="1">
      <c r="A254" s="12"/>
      <c r="B254" s="213"/>
      <c r="C254" s="214"/>
      <c r="D254" s="215" t="s">
        <v>74</v>
      </c>
      <c r="E254" s="226" t="s">
        <v>552</v>
      </c>
      <c r="F254" s="226" t="s">
        <v>553</v>
      </c>
      <c r="G254" s="214"/>
      <c r="H254" s="214"/>
      <c r="I254" s="217"/>
      <c r="J254" s="227">
        <f>BK254</f>
        <v>0</v>
      </c>
      <c r="K254" s="214"/>
      <c r="L254" s="218"/>
      <c r="M254" s="219"/>
      <c r="N254" s="220"/>
      <c r="O254" s="220"/>
      <c r="P254" s="221">
        <f>SUM(P255:P257)</f>
        <v>0</v>
      </c>
      <c r="Q254" s="220"/>
      <c r="R254" s="221">
        <f>SUM(R255:R257)</f>
        <v>0</v>
      </c>
      <c r="S254" s="220"/>
      <c r="T254" s="222">
        <f>SUM(T255:T257)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3" t="s">
        <v>93</v>
      </c>
      <c r="AT254" s="224" t="s">
        <v>74</v>
      </c>
      <c r="AU254" s="224" t="s">
        <v>83</v>
      </c>
      <c r="AY254" s="223" t="s">
        <v>148</v>
      </c>
      <c r="BK254" s="225">
        <f>SUM(BK255:BK257)</f>
        <v>0</v>
      </c>
    </row>
    <row r="255" s="2" customFormat="1" ht="21.75" customHeight="1">
      <c r="A255" s="38"/>
      <c r="B255" s="39"/>
      <c r="C255" s="228" t="s">
        <v>554</v>
      </c>
      <c r="D255" s="228" t="s">
        <v>150</v>
      </c>
      <c r="E255" s="229" t="s">
        <v>555</v>
      </c>
      <c r="F255" s="230" t="s">
        <v>556</v>
      </c>
      <c r="G255" s="231" t="s">
        <v>160</v>
      </c>
      <c r="H255" s="232">
        <v>6</v>
      </c>
      <c r="I255" s="233"/>
      <c r="J255" s="232">
        <f>ROUND(I255*H255,3)</f>
        <v>0</v>
      </c>
      <c r="K255" s="234"/>
      <c r="L255" s="44"/>
      <c r="M255" s="235" t="s">
        <v>1</v>
      </c>
      <c r="N255" s="236" t="s">
        <v>41</v>
      </c>
      <c r="O255" s="91"/>
      <c r="P255" s="237">
        <f>O255*H255</f>
        <v>0</v>
      </c>
      <c r="Q255" s="237">
        <v>0</v>
      </c>
      <c r="R255" s="237">
        <f>Q255*H255</f>
        <v>0</v>
      </c>
      <c r="S255" s="237">
        <v>0</v>
      </c>
      <c r="T255" s="23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9" t="s">
        <v>216</v>
      </c>
      <c r="AT255" s="239" t="s">
        <v>150</v>
      </c>
      <c r="AU255" s="239" t="s">
        <v>93</v>
      </c>
      <c r="AY255" s="17" t="s">
        <v>148</v>
      </c>
      <c r="BE255" s="240">
        <f>IF(N255="základná",J255,0)</f>
        <v>0</v>
      </c>
      <c r="BF255" s="240">
        <f>IF(N255="znížená",J255,0)</f>
        <v>0</v>
      </c>
      <c r="BG255" s="240">
        <f>IF(N255="zákl. prenesená",J255,0)</f>
        <v>0</v>
      </c>
      <c r="BH255" s="240">
        <f>IF(N255="zníž. prenesená",J255,0)</f>
        <v>0</v>
      </c>
      <c r="BI255" s="240">
        <f>IF(N255="nulová",J255,0)</f>
        <v>0</v>
      </c>
      <c r="BJ255" s="17" t="s">
        <v>93</v>
      </c>
      <c r="BK255" s="241">
        <f>ROUND(I255*H255,3)</f>
        <v>0</v>
      </c>
      <c r="BL255" s="17" t="s">
        <v>216</v>
      </c>
      <c r="BM255" s="239" t="s">
        <v>557</v>
      </c>
    </row>
    <row r="256" s="2" customFormat="1" ht="16.5" customHeight="1">
      <c r="A256" s="38"/>
      <c r="B256" s="39"/>
      <c r="C256" s="264" t="s">
        <v>558</v>
      </c>
      <c r="D256" s="264" t="s">
        <v>177</v>
      </c>
      <c r="E256" s="265" t="s">
        <v>559</v>
      </c>
      <c r="F256" s="266" t="s">
        <v>560</v>
      </c>
      <c r="G256" s="267" t="s">
        <v>160</v>
      </c>
      <c r="H256" s="268">
        <v>6.1200000000000001</v>
      </c>
      <c r="I256" s="269"/>
      <c r="J256" s="268">
        <f>ROUND(I256*H256,3)</f>
        <v>0</v>
      </c>
      <c r="K256" s="270"/>
      <c r="L256" s="271"/>
      <c r="M256" s="272" t="s">
        <v>1</v>
      </c>
      <c r="N256" s="273" t="s">
        <v>41</v>
      </c>
      <c r="O256" s="91"/>
      <c r="P256" s="237">
        <f>O256*H256</f>
        <v>0</v>
      </c>
      <c r="Q256" s="237">
        <v>0</v>
      </c>
      <c r="R256" s="237">
        <f>Q256*H256</f>
        <v>0</v>
      </c>
      <c r="S256" s="237">
        <v>0</v>
      </c>
      <c r="T256" s="23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9" t="s">
        <v>295</v>
      </c>
      <c r="AT256" s="239" t="s">
        <v>177</v>
      </c>
      <c r="AU256" s="239" t="s">
        <v>93</v>
      </c>
      <c r="AY256" s="17" t="s">
        <v>148</v>
      </c>
      <c r="BE256" s="240">
        <f>IF(N256="základná",J256,0)</f>
        <v>0</v>
      </c>
      <c r="BF256" s="240">
        <f>IF(N256="znížená",J256,0)</f>
        <v>0</v>
      </c>
      <c r="BG256" s="240">
        <f>IF(N256="zákl. prenesená",J256,0)</f>
        <v>0</v>
      </c>
      <c r="BH256" s="240">
        <f>IF(N256="zníž. prenesená",J256,0)</f>
        <v>0</v>
      </c>
      <c r="BI256" s="240">
        <f>IF(N256="nulová",J256,0)</f>
        <v>0</v>
      </c>
      <c r="BJ256" s="17" t="s">
        <v>93</v>
      </c>
      <c r="BK256" s="241">
        <f>ROUND(I256*H256,3)</f>
        <v>0</v>
      </c>
      <c r="BL256" s="17" t="s">
        <v>216</v>
      </c>
      <c r="BM256" s="239" t="s">
        <v>561</v>
      </c>
    </row>
    <row r="257" s="2" customFormat="1" ht="21.75" customHeight="1">
      <c r="A257" s="38"/>
      <c r="B257" s="39"/>
      <c r="C257" s="228" t="s">
        <v>562</v>
      </c>
      <c r="D257" s="228" t="s">
        <v>150</v>
      </c>
      <c r="E257" s="229" t="s">
        <v>563</v>
      </c>
      <c r="F257" s="230" t="s">
        <v>564</v>
      </c>
      <c r="G257" s="231" t="s">
        <v>250</v>
      </c>
      <c r="H257" s="232">
        <v>0.434</v>
      </c>
      <c r="I257" s="233"/>
      <c r="J257" s="232">
        <f>ROUND(I257*H257,3)</f>
        <v>0</v>
      </c>
      <c r="K257" s="234"/>
      <c r="L257" s="44"/>
      <c r="M257" s="235" t="s">
        <v>1</v>
      </c>
      <c r="N257" s="236" t="s">
        <v>41</v>
      </c>
      <c r="O257" s="91"/>
      <c r="P257" s="237">
        <f>O257*H257</f>
        <v>0</v>
      </c>
      <c r="Q257" s="237">
        <v>0</v>
      </c>
      <c r="R257" s="237">
        <f>Q257*H257</f>
        <v>0</v>
      </c>
      <c r="S257" s="237">
        <v>0</v>
      </c>
      <c r="T257" s="23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9" t="s">
        <v>216</v>
      </c>
      <c r="AT257" s="239" t="s">
        <v>150</v>
      </c>
      <c r="AU257" s="239" t="s">
        <v>93</v>
      </c>
      <c r="AY257" s="17" t="s">
        <v>148</v>
      </c>
      <c r="BE257" s="240">
        <f>IF(N257="základná",J257,0)</f>
        <v>0</v>
      </c>
      <c r="BF257" s="240">
        <f>IF(N257="znížená",J257,0)</f>
        <v>0</v>
      </c>
      <c r="BG257" s="240">
        <f>IF(N257="zákl. prenesená",J257,0)</f>
        <v>0</v>
      </c>
      <c r="BH257" s="240">
        <f>IF(N257="zníž. prenesená",J257,0)</f>
        <v>0</v>
      </c>
      <c r="BI257" s="240">
        <f>IF(N257="nulová",J257,0)</f>
        <v>0</v>
      </c>
      <c r="BJ257" s="17" t="s">
        <v>93</v>
      </c>
      <c r="BK257" s="241">
        <f>ROUND(I257*H257,3)</f>
        <v>0</v>
      </c>
      <c r="BL257" s="17" t="s">
        <v>216</v>
      </c>
      <c r="BM257" s="239" t="s">
        <v>565</v>
      </c>
    </row>
    <row r="258" s="12" customFormat="1" ht="22.8" customHeight="1">
      <c r="A258" s="12"/>
      <c r="B258" s="213"/>
      <c r="C258" s="214"/>
      <c r="D258" s="215" t="s">
        <v>74</v>
      </c>
      <c r="E258" s="226" t="s">
        <v>566</v>
      </c>
      <c r="F258" s="226" t="s">
        <v>567</v>
      </c>
      <c r="G258" s="214"/>
      <c r="H258" s="214"/>
      <c r="I258" s="217"/>
      <c r="J258" s="227">
        <f>BK258</f>
        <v>0</v>
      </c>
      <c r="K258" s="214"/>
      <c r="L258" s="218"/>
      <c r="M258" s="219"/>
      <c r="N258" s="220"/>
      <c r="O258" s="220"/>
      <c r="P258" s="221">
        <f>SUM(P259:P261)</f>
        <v>0</v>
      </c>
      <c r="Q258" s="220"/>
      <c r="R258" s="221">
        <f>SUM(R259:R261)</f>
        <v>0</v>
      </c>
      <c r="S258" s="220"/>
      <c r="T258" s="222">
        <f>SUM(T259:T261)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3" t="s">
        <v>93</v>
      </c>
      <c r="AT258" s="224" t="s">
        <v>74</v>
      </c>
      <c r="AU258" s="224" t="s">
        <v>83</v>
      </c>
      <c r="AY258" s="223" t="s">
        <v>148</v>
      </c>
      <c r="BK258" s="225">
        <f>SUM(BK259:BK261)</f>
        <v>0</v>
      </c>
    </row>
    <row r="259" s="2" customFormat="1" ht="21.75" customHeight="1">
      <c r="A259" s="38"/>
      <c r="B259" s="39"/>
      <c r="C259" s="228" t="s">
        <v>568</v>
      </c>
      <c r="D259" s="228" t="s">
        <v>150</v>
      </c>
      <c r="E259" s="229" t="s">
        <v>569</v>
      </c>
      <c r="F259" s="230" t="s">
        <v>570</v>
      </c>
      <c r="G259" s="231" t="s">
        <v>160</v>
      </c>
      <c r="H259" s="232">
        <v>12</v>
      </c>
      <c r="I259" s="233"/>
      <c r="J259" s="232">
        <f>ROUND(I259*H259,3)</f>
        <v>0</v>
      </c>
      <c r="K259" s="234"/>
      <c r="L259" s="44"/>
      <c r="M259" s="235" t="s">
        <v>1</v>
      </c>
      <c r="N259" s="236" t="s">
        <v>41</v>
      </c>
      <c r="O259" s="91"/>
      <c r="P259" s="237">
        <f>O259*H259</f>
        <v>0</v>
      </c>
      <c r="Q259" s="237">
        <v>0</v>
      </c>
      <c r="R259" s="237">
        <f>Q259*H259</f>
        <v>0</v>
      </c>
      <c r="S259" s="237">
        <v>0</v>
      </c>
      <c r="T259" s="23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9" t="s">
        <v>216</v>
      </c>
      <c r="AT259" s="239" t="s">
        <v>150</v>
      </c>
      <c r="AU259" s="239" t="s">
        <v>93</v>
      </c>
      <c r="AY259" s="17" t="s">
        <v>148</v>
      </c>
      <c r="BE259" s="240">
        <f>IF(N259="základná",J259,0)</f>
        <v>0</v>
      </c>
      <c r="BF259" s="240">
        <f>IF(N259="znížená",J259,0)</f>
        <v>0</v>
      </c>
      <c r="BG259" s="240">
        <f>IF(N259="zákl. prenesená",J259,0)</f>
        <v>0</v>
      </c>
      <c r="BH259" s="240">
        <f>IF(N259="zníž. prenesená",J259,0)</f>
        <v>0</v>
      </c>
      <c r="BI259" s="240">
        <f>IF(N259="nulová",J259,0)</f>
        <v>0</v>
      </c>
      <c r="BJ259" s="17" t="s">
        <v>93</v>
      </c>
      <c r="BK259" s="241">
        <f>ROUND(I259*H259,3)</f>
        <v>0</v>
      </c>
      <c r="BL259" s="17" t="s">
        <v>216</v>
      </c>
      <c r="BM259" s="239" t="s">
        <v>571</v>
      </c>
    </row>
    <row r="260" s="2" customFormat="1" ht="21.75" customHeight="1">
      <c r="A260" s="38"/>
      <c r="B260" s="39"/>
      <c r="C260" s="264" t="s">
        <v>572</v>
      </c>
      <c r="D260" s="264" t="s">
        <v>177</v>
      </c>
      <c r="E260" s="265" t="s">
        <v>573</v>
      </c>
      <c r="F260" s="266" t="s">
        <v>574</v>
      </c>
      <c r="G260" s="267" t="s">
        <v>160</v>
      </c>
      <c r="H260" s="268">
        <v>12.24</v>
      </c>
      <c r="I260" s="269"/>
      <c r="J260" s="268">
        <f>ROUND(I260*H260,3)</f>
        <v>0</v>
      </c>
      <c r="K260" s="270"/>
      <c r="L260" s="271"/>
      <c r="M260" s="272" t="s">
        <v>1</v>
      </c>
      <c r="N260" s="273" t="s">
        <v>41</v>
      </c>
      <c r="O260" s="91"/>
      <c r="P260" s="237">
        <f>O260*H260</f>
        <v>0</v>
      </c>
      <c r="Q260" s="237">
        <v>0</v>
      </c>
      <c r="R260" s="237">
        <f>Q260*H260</f>
        <v>0</v>
      </c>
      <c r="S260" s="237">
        <v>0</v>
      </c>
      <c r="T260" s="23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9" t="s">
        <v>295</v>
      </c>
      <c r="AT260" s="239" t="s">
        <v>177</v>
      </c>
      <c r="AU260" s="239" t="s">
        <v>93</v>
      </c>
      <c r="AY260" s="17" t="s">
        <v>148</v>
      </c>
      <c r="BE260" s="240">
        <f>IF(N260="základná",J260,0)</f>
        <v>0</v>
      </c>
      <c r="BF260" s="240">
        <f>IF(N260="znížená",J260,0)</f>
        <v>0</v>
      </c>
      <c r="BG260" s="240">
        <f>IF(N260="zákl. prenesená",J260,0)</f>
        <v>0</v>
      </c>
      <c r="BH260" s="240">
        <f>IF(N260="zníž. prenesená",J260,0)</f>
        <v>0</v>
      </c>
      <c r="BI260" s="240">
        <f>IF(N260="nulová",J260,0)</f>
        <v>0</v>
      </c>
      <c r="BJ260" s="17" t="s">
        <v>93</v>
      </c>
      <c r="BK260" s="241">
        <f>ROUND(I260*H260,3)</f>
        <v>0</v>
      </c>
      <c r="BL260" s="17" t="s">
        <v>216</v>
      </c>
      <c r="BM260" s="239" t="s">
        <v>575</v>
      </c>
    </row>
    <row r="261" s="2" customFormat="1" ht="21.75" customHeight="1">
      <c r="A261" s="38"/>
      <c r="B261" s="39"/>
      <c r="C261" s="228" t="s">
        <v>576</v>
      </c>
      <c r="D261" s="228" t="s">
        <v>150</v>
      </c>
      <c r="E261" s="229" t="s">
        <v>577</v>
      </c>
      <c r="F261" s="230" t="s">
        <v>578</v>
      </c>
      <c r="G261" s="231" t="s">
        <v>250</v>
      </c>
      <c r="H261" s="232">
        <v>0.92700000000000005</v>
      </c>
      <c r="I261" s="233"/>
      <c r="J261" s="232">
        <f>ROUND(I261*H261,3)</f>
        <v>0</v>
      </c>
      <c r="K261" s="234"/>
      <c r="L261" s="44"/>
      <c r="M261" s="235" t="s">
        <v>1</v>
      </c>
      <c r="N261" s="236" t="s">
        <v>41</v>
      </c>
      <c r="O261" s="91"/>
      <c r="P261" s="237">
        <f>O261*H261</f>
        <v>0</v>
      </c>
      <c r="Q261" s="237">
        <v>0</v>
      </c>
      <c r="R261" s="237">
        <f>Q261*H261</f>
        <v>0</v>
      </c>
      <c r="S261" s="237">
        <v>0</v>
      </c>
      <c r="T261" s="23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9" t="s">
        <v>216</v>
      </c>
      <c r="AT261" s="239" t="s">
        <v>150</v>
      </c>
      <c r="AU261" s="239" t="s">
        <v>93</v>
      </c>
      <c r="AY261" s="17" t="s">
        <v>148</v>
      </c>
      <c r="BE261" s="240">
        <f>IF(N261="základná",J261,0)</f>
        <v>0</v>
      </c>
      <c r="BF261" s="240">
        <f>IF(N261="znížená",J261,0)</f>
        <v>0</v>
      </c>
      <c r="BG261" s="240">
        <f>IF(N261="zákl. prenesená",J261,0)</f>
        <v>0</v>
      </c>
      <c r="BH261" s="240">
        <f>IF(N261="zníž. prenesená",J261,0)</f>
        <v>0</v>
      </c>
      <c r="BI261" s="240">
        <f>IF(N261="nulová",J261,0)</f>
        <v>0</v>
      </c>
      <c r="BJ261" s="17" t="s">
        <v>93</v>
      </c>
      <c r="BK261" s="241">
        <f>ROUND(I261*H261,3)</f>
        <v>0</v>
      </c>
      <c r="BL261" s="17" t="s">
        <v>216</v>
      </c>
      <c r="BM261" s="239" t="s">
        <v>579</v>
      </c>
    </row>
    <row r="262" s="12" customFormat="1" ht="22.8" customHeight="1">
      <c r="A262" s="12"/>
      <c r="B262" s="213"/>
      <c r="C262" s="214"/>
      <c r="D262" s="215" t="s">
        <v>74</v>
      </c>
      <c r="E262" s="226" t="s">
        <v>580</v>
      </c>
      <c r="F262" s="226" t="s">
        <v>581</v>
      </c>
      <c r="G262" s="214"/>
      <c r="H262" s="214"/>
      <c r="I262" s="217"/>
      <c r="J262" s="227">
        <f>BK262</f>
        <v>0</v>
      </c>
      <c r="K262" s="214"/>
      <c r="L262" s="218"/>
      <c r="M262" s="219"/>
      <c r="N262" s="220"/>
      <c r="O262" s="220"/>
      <c r="P262" s="221">
        <f>SUM(P263:P264)</f>
        <v>0</v>
      </c>
      <c r="Q262" s="220"/>
      <c r="R262" s="221">
        <f>SUM(R263:R264)</f>
        <v>0</v>
      </c>
      <c r="S262" s="220"/>
      <c r="T262" s="222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3" t="s">
        <v>93</v>
      </c>
      <c r="AT262" s="224" t="s">
        <v>74</v>
      </c>
      <c r="AU262" s="224" t="s">
        <v>83</v>
      </c>
      <c r="AY262" s="223" t="s">
        <v>148</v>
      </c>
      <c r="BK262" s="225">
        <f>SUM(BK263:BK264)</f>
        <v>0</v>
      </c>
    </row>
    <row r="263" s="2" customFormat="1" ht="33" customHeight="1">
      <c r="A263" s="38"/>
      <c r="B263" s="39"/>
      <c r="C263" s="228" t="s">
        <v>582</v>
      </c>
      <c r="D263" s="228" t="s">
        <v>150</v>
      </c>
      <c r="E263" s="229" t="s">
        <v>583</v>
      </c>
      <c r="F263" s="230" t="s">
        <v>584</v>
      </c>
      <c r="G263" s="231" t="s">
        <v>160</v>
      </c>
      <c r="H263" s="232">
        <v>10</v>
      </c>
      <c r="I263" s="233"/>
      <c r="J263" s="232">
        <f>ROUND(I263*H263,3)</f>
        <v>0</v>
      </c>
      <c r="K263" s="234"/>
      <c r="L263" s="44"/>
      <c r="M263" s="235" t="s">
        <v>1</v>
      </c>
      <c r="N263" s="236" t="s">
        <v>41</v>
      </c>
      <c r="O263" s="91"/>
      <c r="P263" s="237">
        <f>O263*H263</f>
        <v>0</v>
      </c>
      <c r="Q263" s="237">
        <v>0</v>
      </c>
      <c r="R263" s="237">
        <f>Q263*H263</f>
        <v>0</v>
      </c>
      <c r="S263" s="237">
        <v>0</v>
      </c>
      <c r="T263" s="23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9" t="s">
        <v>216</v>
      </c>
      <c r="AT263" s="239" t="s">
        <v>150</v>
      </c>
      <c r="AU263" s="239" t="s">
        <v>93</v>
      </c>
      <c r="AY263" s="17" t="s">
        <v>148</v>
      </c>
      <c r="BE263" s="240">
        <f>IF(N263="základná",J263,0)</f>
        <v>0</v>
      </c>
      <c r="BF263" s="240">
        <f>IF(N263="znížená",J263,0)</f>
        <v>0</v>
      </c>
      <c r="BG263" s="240">
        <f>IF(N263="zákl. prenesená",J263,0)</f>
        <v>0</v>
      </c>
      <c r="BH263" s="240">
        <f>IF(N263="zníž. prenesená",J263,0)</f>
        <v>0</v>
      </c>
      <c r="BI263" s="240">
        <f>IF(N263="nulová",J263,0)</f>
        <v>0</v>
      </c>
      <c r="BJ263" s="17" t="s">
        <v>93</v>
      </c>
      <c r="BK263" s="241">
        <f>ROUND(I263*H263,3)</f>
        <v>0</v>
      </c>
      <c r="BL263" s="17" t="s">
        <v>216</v>
      </c>
      <c r="BM263" s="239" t="s">
        <v>585</v>
      </c>
    </row>
    <row r="264" s="2" customFormat="1" ht="33" customHeight="1">
      <c r="A264" s="38"/>
      <c r="B264" s="39"/>
      <c r="C264" s="228" t="s">
        <v>270</v>
      </c>
      <c r="D264" s="228" t="s">
        <v>150</v>
      </c>
      <c r="E264" s="229" t="s">
        <v>586</v>
      </c>
      <c r="F264" s="230" t="s">
        <v>587</v>
      </c>
      <c r="G264" s="231" t="s">
        <v>160</v>
      </c>
      <c r="H264" s="232">
        <v>10</v>
      </c>
      <c r="I264" s="233"/>
      <c r="J264" s="232">
        <f>ROUND(I264*H264,3)</f>
        <v>0</v>
      </c>
      <c r="K264" s="234"/>
      <c r="L264" s="44"/>
      <c r="M264" s="235" t="s">
        <v>1</v>
      </c>
      <c r="N264" s="236" t="s">
        <v>41</v>
      </c>
      <c r="O264" s="91"/>
      <c r="P264" s="237">
        <f>O264*H264</f>
        <v>0</v>
      </c>
      <c r="Q264" s="237">
        <v>0</v>
      </c>
      <c r="R264" s="237">
        <f>Q264*H264</f>
        <v>0</v>
      </c>
      <c r="S264" s="237">
        <v>0</v>
      </c>
      <c r="T264" s="23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9" t="s">
        <v>216</v>
      </c>
      <c r="AT264" s="239" t="s">
        <v>150</v>
      </c>
      <c r="AU264" s="239" t="s">
        <v>93</v>
      </c>
      <c r="AY264" s="17" t="s">
        <v>148</v>
      </c>
      <c r="BE264" s="240">
        <f>IF(N264="základná",J264,0)</f>
        <v>0</v>
      </c>
      <c r="BF264" s="240">
        <f>IF(N264="znížená",J264,0)</f>
        <v>0</v>
      </c>
      <c r="BG264" s="240">
        <f>IF(N264="zákl. prenesená",J264,0)</f>
        <v>0</v>
      </c>
      <c r="BH264" s="240">
        <f>IF(N264="zníž. prenesená",J264,0)</f>
        <v>0</v>
      </c>
      <c r="BI264" s="240">
        <f>IF(N264="nulová",J264,0)</f>
        <v>0</v>
      </c>
      <c r="BJ264" s="17" t="s">
        <v>93</v>
      </c>
      <c r="BK264" s="241">
        <f>ROUND(I264*H264,3)</f>
        <v>0</v>
      </c>
      <c r="BL264" s="17" t="s">
        <v>216</v>
      </c>
      <c r="BM264" s="239" t="s">
        <v>588</v>
      </c>
    </row>
    <row r="265" s="2" customFormat="1" ht="49.92" customHeight="1">
      <c r="A265" s="38"/>
      <c r="B265" s="39"/>
      <c r="C265" s="40"/>
      <c r="D265" s="40"/>
      <c r="E265" s="216" t="s">
        <v>589</v>
      </c>
      <c r="F265" s="216" t="s">
        <v>590</v>
      </c>
      <c r="G265" s="40"/>
      <c r="H265" s="40"/>
      <c r="I265" s="40"/>
      <c r="J265" s="200">
        <f>BK265</f>
        <v>0</v>
      </c>
      <c r="K265" s="40"/>
      <c r="L265" s="44"/>
      <c r="M265" s="274"/>
      <c r="N265" s="27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74</v>
      </c>
      <c r="AU265" s="17" t="s">
        <v>75</v>
      </c>
      <c r="AY265" s="17" t="s">
        <v>591</v>
      </c>
      <c r="BK265" s="241">
        <f>SUM(BK266:BK270)</f>
        <v>0</v>
      </c>
    </row>
    <row r="266" s="2" customFormat="1" ht="16.32" customHeight="1">
      <c r="A266" s="38"/>
      <c r="B266" s="39"/>
      <c r="C266" s="276" t="s">
        <v>1</v>
      </c>
      <c r="D266" s="276" t="s">
        <v>150</v>
      </c>
      <c r="E266" s="277" t="s">
        <v>1</v>
      </c>
      <c r="F266" s="278" t="s">
        <v>1</v>
      </c>
      <c r="G266" s="279" t="s">
        <v>1</v>
      </c>
      <c r="H266" s="280"/>
      <c r="I266" s="280"/>
      <c r="J266" s="281">
        <f>BK266</f>
        <v>0</v>
      </c>
      <c r="K266" s="234"/>
      <c r="L266" s="44"/>
      <c r="M266" s="282" t="s">
        <v>1</v>
      </c>
      <c r="N266" s="283" t="s">
        <v>41</v>
      </c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591</v>
      </c>
      <c r="AU266" s="17" t="s">
        <v>83</v>
      </c>
      <c r="AY266" s="17" t="s">
        <v>591</v>
      </c>
      <c r="BE266" s="240">
        <f>IF(N266="základná",J266,0)</f>
        <v>0</v>
      </c>
      <c r="BF266" s="240">
        <f>IF(N266="znížená",J266,0)</f>
        <v>0</v>
      </c>
      <c r="BG266" s="240">
        <f>IF(N266="zákl. prenesená",J266,0)</f>
        <v>0</v>
      </c>
      <c r="BH266" s="240">
        <f>IF(N266="zníž. prenesená",J266,0)</f>
        <v>0</v>
      </c>
      <c r="BI266" s="240">
        <f>IF(N266="nulová",J266,0)</f>
        <v>0</v>
      </c>
      <c r="BJ266" s="17" t="s">
        <v>93</v>
      </c>
      <c r="BK266" s="241">
        <f>I266*H266</f>
        <v>0</v>
      </c>
    </row>
    <row r="267" s="2" customFormat="1" ht="16.32" customHeight="1">
      <c r="A267" s="38"/>
      <c r="B267" s="39"/>
      <c r="C267" s="276" t="s">
        <v>1</v>
      </c>
      <c r="D267" s="276" t="s">
        <v>150</v>
      </c>
      <c r="E267" s="277" t="s">
        <v>1</v>
      </c>
      <c r="F267" s="278" t="s">
        <v>1</v>
      </c>
      <c r="G267" s="279" t="s">
        <v>1</v>
      </c>
      <c r="H267" s="280"/>
      <c r="I267" s="280"/>
      <c r="J267" s="281">
        <f>BK267</f>
        <v>0</v>
      </c>
      <c r="K267" s="234"/>
      <c r="L267" s="44"/>
      <c r="M267" s="282" t="s">
        <v>1</v>
      </c>
      <c r="N267" s="283" t="s">
        <v>41</v>
      </c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591</v>
      </c>
      <c r="AU267" s="17" t="s">
        <v>83</v>
      </c>
      <c r="AY267" s="17" t="s">
        <v>591</v>
      </c>
      <c r="BE267" s="240">
        <f>IF(N267="základná",J267,0)</f>
        <v>0</v>
      </c>
      <c r="BF267" s="240">
        <f>IF(N267="znížená",J267,0)</f>
        <v>0</v>
      </c>
      <c r="BG267" s="240">
        <f>IF(N267="zákl. prenesená",J267,0)</f>
        <v>0</v>
      </c>
      <c r="BH267" s="240">
        <f>IF(N267="zníž. prenesená",J267,0)</f>
        <v>0</v>
      </c>
      <c r="BI267" s="240">
        <f>IF(N267="nulová",J267,0)</f>
        <v>0</v>
      </c>
      <c r="BJ267" s="17" t="s">
        <v>93</v>
      </c>
      <c r="BK267" s="241">
        <f>I267*H267</f>
        <v>0</v>
      </c>
    </row>
    <row r="268" s="2" customFormat="1" ht="16.32" customHeight="1">
      <c r="A268" s="38"/>
      <c r="B268" s="39"/>
      <c r="C268" s="276" t="s">
        <v>1</v>
      </c>
      <c r="D268" s="276" t="s">
        <v>150</v>
      </c>
      <c r="E268" s="277" t="s">
        <v>1</v>
      </c>
      <c r="F268" s="278" t="s">
        <v>1</v>
      </c>
      <c r="G268" s="279" t="s">
        <v>1</v>
      </c>
      <c r="H268" s="280"/>
      <c r="I268" s="280"/>
      <c r="J268" s="281">
        <f>BK268</f>
        <v>0</v>
      </c>
      <c r="K268" s="234"/>
      <c r="L268" s="44"/>
      <c r="M268" s="282" t="s">
        <v>1</v>
      </c>
      <c r="N268" s="283" t="s">
        <v>41</v>
      </c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591</v>
      </c>
      <c r="AU268" s="17" t="s">
        <v>83</v>
      </c>
      <c r="AY268" s="17" t="s">
        <v>591</v>
      </c>
      <c r="BE268" s="240">
        <f>IF(N268="základná",J268,0)</f>
        <v>0</v>
      </c>
      <c r="BF268" s="240">
        <f>IF(N268="znížená",J268,0)</f>
        <v>0</v>
      </c>
      <c r="BG268" s="240">
        <f>IF(N268="zákl. prenesená",J268,0)</f>
        <v>0</v>
      </c>
      <c r="BH268" s="240">
        <f>IF(N268="zníž. prenesená",J268,0)</f>
        <v>0</v>
      </c>
      <c r="BI268" s="240">
        <f>IF(N268="nulová",J268,0)</f>
        <v>0</v>
      </c>
      <c r="BJ268" s="17" t="s">
        <v>93</v>
      </c>
      <c r="BK268" s="241">
        <f>I268*H268</f>
        <v>0</v>
      </c>
    </row>
    <row r="269" s="2" customFormat="1" ht="16.32" customHeight="1">
      <c r="A269" s="38"/>
      <c r="B269" s="39"/>
      <c r="C269" s="276" t="s">
        <v>1</v>
      </c>
      <c r="D269" s="276" t="s">
        <v>150</v>
      </c>
      <c r="E269" s="277" t="s">
        <v>1</v>
      </c>
      <c r="F269" s="278" t="s">
        <v>1</v>
      </c>
      <c r="G269" s="279" t="s">
        <v>1</v>
      </c>
      <c r="H269" s="280"/>
      <c r="I269" s="280"/>
      <c r="J269" s="281">
        <f>BK269</f>
        <v>0</v>
      </c>
      <c r="K269" s="234"/>
      <c r="L269" s="44"/>
      <c r="M269" s="282" t="s">
        <v>1</v>
      </c>
      <c r="N269" s="283" t="s">
        <v>41</v>
      </c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591</v>
      </c>
      <c r="AU269" s="17" t="s">
        <v>83</v>
      </c>
      <c r="AY269" s="17" t="s">
        <v>591</v>
      </c>
      <c r="BE269" s="240">
        <f>IF(N269="základná",J269,0)</f>
        <v>0</v>
      </c>
      <c r="BF269" s="240">
        <f>IF(N269="znížená",J269,0)</f>
        <v>0</v>
      </c>
      <c r="BG269" s="240">
        <f>IF(N269="zákl. prenesená",J269,0)</f>
        <v>0</v>
      </c>
      <c r="BH269" s="240">
        <f>IF(N269="zníž. prenesená",J269,0)</f>
        <v>0</v>
      </c>
      <c r="BI269" s="240">
        <f>IF(N269="nulová",J269,0)</f>
        <v>0</v>
      </c>
      <c r="BJ269" s="17" t="s">
        <v>93</v>
      </c>
      <c r="BK269" s="241">
        <f>I269*H269</f>
        <v>0</v>
      </c>
    </row>
    <row r="270" s="2" customFormat="1" ht="16.32" customHeight="1">
      <c r="A270" s="38"/>
      <c r="B270" s="39"/>
      <c r="C270" s="276" t="s">
        <v>1</v>
      </c>
      <c r="D270" s="276" t="s">
        <v>150</v>
      </c>
      <c r="E270" s="277" t="s">
        <v>1</v>
      </c>
      <c r="F270" s="278" t="s">
        <v>1</v>
      </c>
      <c r="G270" s="279" t="s">
        <v>1</v>
      </c>
      <c r="H270" s="280"/>
      <c r="I270" s="280"/>
      <c r="J270" s="281">
        <f>BK270</f>
        <v>0</v>
      </c>
      <c r="K270" s="234"/>
      <c r="L270" s="44"/>
      <c r="M270" s="282" t="s">
        <v>1</v>
      </c>
      <c r="N270" s="283" t="s">
        <v>41</v>
      </c>
      <c r="O270" s="284"/>
      <c r="P270" s="284"/>
      <c r="Q270" s="284"/>
      <c r="R270" s="284"/>
      <c r="S270" s="284"/>
      <c r="T270" s="2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591</v>
      </c>
      <c r="AU270" s="17" t="s">
        <v>83</v>
      </c>
      <c r="AY270" s="17" t="s">
        <v>591</v>
      </c>
      <c r="BE270" s="240">
        <f>IF(N270="základná",J270,0)</f>
        <v>0</v>
      </c>
      <c r="BF270" s="240">
        <f>IF(N270="znížená",J270,0)</f>
        <v>0</v>
      </c>
      <c r="BG270" s="240">
        <f>IF(N270="zákl. prenesená",J270,0)</f>
        <v>0</v>
      </c>
      <c r="BH270" s="240">
        <f>IF(N270="zníž. prenesená",J270,0)</f>
        <v>0</v>
      </c>
      <c r="BI270" s="240">
        <f>IF(N270="nulová",J270,0)</f>
        <v>0</v>
      </c>
      <c r="BJ270" s="17" t="s">
        <v>93</v>
      </c>
      <c r="BK270" s="241">
        <f>I270*H270</f>
        <v>0</v>
      </c>
    </row>
    <row r="271" s="2" customFormat="1" ht="6.96" customHeight="1">
      <c r="A271" s="38"/>
      <c r="B271" s="66"/>
      <c r="C271" s="67"/>
      <c r="D271" s="67"/>
      <c r="E271" s="67"/>
      <c r="F271" s="67"/>
      <c r="G271" s="67"/>
      <c r="H271" s="67"/>
      <c r="I271" s="67"/>
      <c r="J271" s="67"/>
      <c r="K271" s="67"/>
      <c r="L271" s="44"/>
      <c r="M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</row>
  </sheetData>
  <sheetProtection sheet="1" autoFilter="0" formatColumns="0" formatRows="0" objects="1" scenarios="1" spinCount="100000" saltValue="Q8m/6ZQNX1Wj57YgKqsJWIqS3LDiAiIItN9wzeDZlz4jp39FnCQsFtABIFmX2IUEklzi0sG6KpkeY2A1Iv3Vgg==" hashValue="3ogzR3jK0LH/pFFNZ3Ta24xvMFjqlaion4L0B+vf9d+idHhi6DOrzvQECtvF9Q3IJm1qF+lPmTwJxt9TNrDR3Q==" algorithmName="SHA-512" password="CA41"/>
  <autoFilter ref="C134:K270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dataValidations count="2">
    <dataValidation type="list" allowBlank="1" showInputMessage="1" showErrorMessage="1" error="Povolené sú hodnoty K, M." sqref="D266:D271">
      <formula1>"K, M"</formula1>
    </dataValidation>
    <dataValidation type="list" allowBlank="1" showInputMessage="1" showErrorMessage="1" error="Povolené sú hodnoty základná, znížená, nulová." sqref="N266:N271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75</v>
      </c>
    </row>
    <row r="4" hidden="1" s="1" customFormat="1" ht="24.96" customHeight="1">
      <c r="B4" s="20"/>
      <c r="D4" s="148" t="s">
        <v>106</v>
      </c>
      <c r="L4" s="20"/>
      <c r="M4" s="149" t="s">
        <v>9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14</v>
      </c>
      <c r="L6" s="20"/>
    </row>
    <row r="7" hidden="1" s="1" customFormat="1" ht="16.5" customHeight="1">
      <c r="B7" s="20"/>
      <c r="E7" s="151" t="str">
        <f>'Rekapitulácia stavby'!K6</f>
        <v>Interreg - Youmobil - Renovácia železničnej stanice Brezno - mesto</v>
      </c>
      <c r="F7" s="150"/>
      <c r="G7" s="150"/>
      <c r="H7" s="150"/>
      <c r="L7" s="20"/>
    </row>
    <row r="8" hidden="1" s="2" customFormat="1" ht="12" customHeight="1">
      <c r="A8" s="38"/>
      <c r="B8" s="44"/>
      <c r="C8" s="38"/>
      <c r="D8" s="15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52" t="s">
        <v>592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50" t="s">
        <v>16</v>
      </c>
      <c r="E11" s="38"/>
      <c r="F11" s="141" t="s">
        <v>1</v>
      </c>
      <c r="G11" s="38"/>
      <c r="H11" s="38"/>
      <c r="I11" s="150" t="s">
        <v>17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50" t="s">
        <v>18</v>
      </c>
      <c r="E12" s="38"/>
      <c r="F12" s="141" t="s">
        <v>19</v>
      </c>
      <c r="G12" s="38"/>
      <c r="H12" s="38"/>
      <c r="I12" s="150" t="s">
        <v>20</v>
      </c>
      <c r="J12" s="153" t="str">
        <f>'Rekapitulácia stavby'!AN8</f>
        <v>4. 3. 2021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22</v>
      </c>
      <c r="E14" s="38"/>
      <c r="F14" s="38"/>
      <c r="G14" s="38"/>
      <c r="H14" s="38"/>
      <c r="I14" s="150" t="s">
        <v>23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1" t="s">
        <v>593</v>
      </c>
      <c r="F15" s="38"/>
      <c r="G15" s="38"/>
      <c r="H15" s="38"/>
      <c r="I15" s="150" t="s">
        <v>25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0" t="s">
        <v>26</v>
      </c>
      <c r="E17" s="38"/>
      <c r="F17" s="38"/>
      <c r="G17" s="38"/>
      <c r="H17" s="38"/>
      <c r="I17" s="150" t="s">
        <v>23</v>
      </c>
      <c r="J17" s="33" t="str">
        <f>'Rekapitulácia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41"/>
      <c r="G18" s="141"/>
      <c r="H18" s="141"/>
      <c r="I18" s="150" t="s">
        <v>25</v>
      </c>
      <c r="J18" s="33" t="str">
        <f>'Rekapitulácia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0" t="s">
        <v>28</v>
      </c>
      <c r="E20" s="38"/>
      <c r="F20" s="38"/>
      <c r="G20" s="38"/>
      <c r="H20" s="38"/>
      <c r="I20" s="150" t="s">
        <v>23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">
        <v>29</v>
      </c>
      <c r="F21" s="38"/>
      <c r="G21" s="38"/>
      <c r="H21" s="38"/>
      <c r="I21" s="150" t="s">
        <v>25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0" t="s">
        <v>32</v>
      </c>
      <c r="E23" s="38"/>
      <c r="F23" s="38"/>
      <c r="G23" s="38"/>
      <c r="H23" s="38"/>
      <c r="I23" s="150" t="s">
        <v>23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0" t="s">
        <v>25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9" t="s">
        <v>35</v>
      </c>
      <c r="E30" s="38"/>
      <c r="F30" s="38"/>
      <c r="G30" s="38"/>
      <c r="H30" s="38"/>
      <c r="I30" s="38"/>
      <c r="J30" s="160">
        <f>ROUND(J137,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1" t="s">
        <v>37</v>
      </c>
      <c r="G32" s="38"/>
      <c r="H32" s="38"/>
      <c r="I32" s="161" t="s">
        <v>36</v>
      </c>
      <c r="J32" s="161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2" t="s">
        <v>39</v>
      </c>
      <c r="E33" s="150" t="s">
        <v>40</v>
      </c>
      <c r="F33" s="163">
        <f>ROUND((ROUND((SUM(BE137:BE314)),  2) + SUM(BE316:BE320)), 2)</f>
        <v>0</v>
      </c>
      <c r="G33" s="38"/>
      <c r="H33" s="38"/>
      <c r="I33" s="164">
        <v>0.20000000000000001</v>
      </c>
      <c r="J33" s="163">
        <f>ROUND((ROUND(((SUM(BE137:BE314))*I33),  2) + (SUM(BE316:BE320)*I33)),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0" t="s">
        <v>41</v>
      </c>
      <c r="F34" s="163">
        <f>ROUND((ROUND((SUM(BF137:BF314)),  2) + SUM(BF316:BF320)), 2)</f>
        <v>0</v>
      </c>
      <c r="G34" s="38"/>
      <c r="H34" s="38"/>
      <c r="I34" s="164">
        <v>0.20000000000000001</v>
      </c>
      <c r="J34" s="163">
        <f>ROUND((ROUND(((SUM(BF137:BF314))*I34),  2) + (SUM(BF316:BF320)*I34)),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42</v>
      </c>
      <c r="F35" s="163">
        <f>ROUND((ROUND((SUM(BG137:BG314)),  2) + SUM(BG316:BG320)), 2)</f>
        <v>0</v>
      </c>
      <c r="G35" s="38"/>
      <c r="H35" s="38"/>
      <c r="I35" s="164">
        <v>0.20000000000000001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43</v>
      </c>
      <c r="F36" s="163">
        <f>ROUND((ROUND((SUM(BH137:BH314)),  2) + SUM(BH316:BH320)), 2)</f>
        <v>0</v>
      </c>
      <c r="G36" s="38"/>
      <c r="H36" s="38"/>
      <c r="I36" s="164">
        <v>0.20000000000000001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44</v>
      </c>
      <c r="F37" s="163">
        <f>ROUND((ROUND((SUM(BI137:BI314)),  2) + SUM(BI316:BI320)),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5"/>
      <c r="D39" s="166" t="s">
        <v>45</v>
      </c>
      <c r="E39" s="167"/>
      <c r="F39" s="167"/>
      <c r="G39" s="168" t="s">
        <v>46</v>
      </c>
      <c r="H39" s="169" t="s">
        <v>47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14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3" t="str">
        <f>E7</f>
        <v>Interreg - Youmobil - Renovácia železničnej stanice Brezno - mesto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b - Investícia zo strany mesta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18</v>
      </c>
      <c r="D89" s="40"/>
      <c r="E89" s="40"/>
      <c r="F89" s="27" t="str">
        <f>F12</f>
        <v>Žst Brezno - mesto</v>
      </c>
      <c r="G89" s="40"/>
      <c r="H89" s="40"/>
      <c r="I89" s="32" t="s">
        <v>20</v>
      </c>
      <c r="J89" s="79" t="str">
        <f>IF(J12="","",J12)</f>
        <v>4. 3. 2021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22</v>
      </c>
      <c r="D91" s="40"/>
      <c r="E91" s="40"/>
      <c r="F91" s="27" t="str">
        <f>E15</f>
        <v>Mesto Brezno</v>
      </c>
      <c r="G91" s="40"/>
      <c r="H91" s="40"/>
      <c r="I91" s="32" t="s">
        <v>28</v>
      </c>
      <c r="J91" s="36" t="str">
        <f>E21</f>
        <v>Konstrukt steel s.r.o., Brezno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26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Matej Štugner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4" t="s">
        <v>111</v>
      </c>
      <c r="D94" s="185"/>
      <c r="E94" s="185"/>
      <c r="F94" s="185"/>
      <c r="G94" s="185"/>
      <c r="H94" s="185"/>
      <c r="I94" s="185"/>
      <c r="J94" s="186" t="s">
        <v>112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87" t="s">
        <v>113</v>
      </c>
      <c r="D96" s="40"/>
      <c r="E96" s="40"/>
      <c r="F96" s="40"/>
      <c r="G96" s="40"/>
      <c r="H96" s="40"/>
      <c r="I96" s="40"/>
      <c r="J96" s="110">
        <f>J137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114</v>
      </c>
    </row>
    <row r="97" hidden="1" s="9" customFormat="1" ht="24.96" customHeight="1">
      <c r="A97" s="9"/>
      <c r="B97" s="188"/>
      <c r="C97" s="189"/>
      <c r="D97" s="190" t="s">
        <v>115</v>
      </c>
      <c r="E97" s="191"/>
      <c r="F97" s="191"/>
      <c r="G97" s="191"/>
      <c r="H97" s="191"/>
      <c r="I97" s="191"/>
      <c r="J97" s="192">
        <f>J138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4"/>
      <c r="C98" s="133"/>
      <c r="D98" s="195" t="s">
        <v>594</v>
      </c>
      <c r="E98" s="196"/>
      <c r="F98" s="196"/>
      <c r="G98" s="196"/>
      <c r="H98" s="196"/>
      <c r="I98" s="196"/>
      <c r="J98" s="197">
        <f>J139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94"/>
      <c r="C99" s="133"/>
      <c r="D99" s="195" t="s">
        <v>595</v>
      </c>
      <c r="E99" s="196"/>
      <c r="F99" s="196"/>
      <c r="G99" s="196"/>
      <c r="H99" s="196"/>
      <c r="I99" s="196"/>
      <c r="J99" s="197">
        <f>J150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94"/>
      <c r="C100" s="133"/>
      <c r="D100" s="195" t="s">
        <v>596</v>
      </c>
      <c r="E100" s="196"/>
      <c r="F100" s="196"/>
      <c r="G100" s="196"/>
      <c r="H100" s="196"/>
      <c r="I100" s="196"/>
      <c r="J100" s="197">
        <f>J159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4"/>
      <c r="C101" s="133"/>
      <c r="D101" s="195" t="s">
        <v>597</v>
      </c>
      <c r="E101" s="196"/>
      <c r="F101" s="196"/>
      <c r="G101" s="196"/>
      <c r="H101" s="196"/>
      <c r="I101" s="196"/>
      <c r="J101" s="197">
        <f>J177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4"/>
      <c r="C102" s="133"/>
      <c r="D102" s="195" t="s">
        <v>598</v>
      </c>
      <c r="E102" s="196"/>
      <c r="F102" s="196"/>
      <c r="G102" s="196"/>
      <c r="H102" s="196"/>
      <c r="I102" s="196"/>
      <c r="J102" s="197">
        <f>J207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8"/>
      <c r="C103" s="189"/>
      <c r="D103" s="190" t="s">
        <v>121</v>
      </c>
      <c r="E103" s="191"/>
      <c r="F103" s="191"/>
      <c r="G103" s="191"/>
      <c r="H103" s="191"/>
      <c r="I103" s="191"/>
      <c r="J103" s="192">
        <f>J209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94"/>
      <c r="C104" s="133"/>
      <c r="D104" s="195" t="s">
        <v>599</v>
      </c>
      <c r="E104" s="196"/>
      <c r="F104" s="196"/>
      <c r="G104" s="196"/>
      <c r="H104" s="196"/>
      <c r="I104" s="196"/>
      <c r="J104" s="197">
        <f>J210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4"/>
      <c r="C105" s="133"/>
      <c r="D105" s="195" t="s">
        <v>600</v>
      </c>
      <c r="E105" s="196"/>
      <c r="F105" s="196"/>
      <c r="G105" s="196"/>
      <c r="H105" s="196"/>
      <c r="I105" s="196"/>
      <c r="J105" s="197">
        <f>J217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4"/>
      <c r="C106" s="133"/>
      <c r="D106" s="195" t="s">
        <v>601</v>
      </c>
      <c r="E106" s="196"/>
      <c r="F106" s="196"/>
      <c r="G106" s="196"/>
      <c r="H106" s="196"/>
      <c r="I106" s="196"/>
      <c r="J106" s="197">
        <f>J222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94"/>
      <c r="C107" s="133"/>
      <c r="D107" s="195" t="s">
        <v>602</v>
      </c>
      <c r="E107" s="196"/>
      <c r="F107" s="196"/>
      <c r="G107" s="196"/>
      <c r="H107" s="196"/>
      <c r="I107" s="196"/>
      <c r="J107" s="197">
        <f>J234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4"/>
      <c r="C108" s="133"/>
      <c r="D108" s="195" t="s">
        <v>603</v>
      </c>
      <c r="E108" s="196"/>
      <c r="F108" s="196"/>
      <c r="G108" s="196"/>
      <c r="H108" s="196"/>
      <c r="I108" s="196"/>
      <c r="J108" s="197">
        <f>J237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4"/>
      <c r="C109" s="133"/>
      <c r="D109" s="195" t="s">
        <v>604</v>
      </c>
      <c r="E109" s="196"/>
      <c r="F109" s="196"/>
      <c r="G109" s="196"/>
      <c r="H109" s="196"/>
      <c r="I109" s="196"/>
      <c r="J109" s="197">
        <f>J242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94"/>
      <c r="C110" s="133"/>
      <c r="D110" s="195" t="s">
        <v>129</v>
      </c>
      <c r="E110" s="196"/>
      <c r="F110" s="196"/>
      <c r="G110" s="196"/>
      <c r="H110" s="196"/>
      <c r="I110" s="196"/>
      <c r="J110" s="197">
        <f>J259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94"/>
      <c r="C111" s="133"/>
      <c r="D111" s="195" t="s">
        <v>605</v>
      </c>
      <c r="E111" s="196"/>
      <c r="F111" s="196"/>
      <c r="G111" s="196"/>
      <c r="H111" s="196"/>
      <c r="I111" s="196"/>
      <c r="J111" s="197">
        <f>J263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94"/>
      <c r="C112" s="133"/>
      <c r="D112" s="195" t="s">
        <v>606</v>
      </c>
      <c r="E112" s="196"/>
      <c r="F112" s="196"/>
      <c r="G112" s="196"/>
      <c r="H112" s="196"/>
      <c r="I112" s="196"/>
      <c r="J112" s="197">
        <f>J271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94"/>
      <c r="C113" s="133"/>
      <c r="D113" s="195" t="s">
        <v>607</v>
      </c>
      <c r="E113" s="196"/>
      <c r="F113" s="196"/>
      <c r="G113" s="196"/>
      <c r="H113" s="196"/>
      <c r="I113" s="196"/>
      <c r="J113" s="197">
        <f>J273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94"/>
      <c r="C114" s="133"/>
      <c r="D114" s="195" t="s">
        <v>608</v>
      </c>
      <c r="E114" s="196"/>
      <c r="F114" s="196"/>
      <c r="G114" s="196"/>
      <c r="H114" s="196"/>
      <c r="I114" s="196"/>
      <c r="J114" s="197">
        <f>J278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94"/>
      <c r="C115" s="133"/>
      <c r="D115" s="195" t="s">
        <v>609</v>
      </c>
      <c r="E115" s="196"/>
      <c r="F115" s="196"/>
      <c r="G115" s="196"/>
      <c r="H115" s="196"/>
      <c r="I115" s="196"/>
      <c r="J115" s="197">
        <f>J307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9" customFormat="1" ht="24.96" customHeight="1">
      <c r="A116" s="9"/>
      <c r="B116" s="188"/>
      <c r="C116" s="189"/>
      <c r="D116" s="190" t="s">
        <v>610</v>
      </c>
      <c r="E116" s="191"/>
      <c r="F116" s="191"/>
      <c r="G116" s="191"/>
      <c r="H116" s="191"/>
      <c r="I116" s="191"/>
      <c r="J116" s="192">
        <f>J311</f>
        <v>0</v>
      </c>
      <c r="K116" s="189"/>
      <c r="L116" s="193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hidden="1" s="9" customFormat="1" ht="21.84" customHeight="1">
      <c r="A117" s="9"/>
      <c r="B117" s="188"/>
      <c r="C117" s="189"/>
      <c r="D117" s="199" t="s">
        <v>133</v>
      </c>
      <c r="E117" s="189"/>
      <c r="F117" s="189"/>
      <c r="G117" s="189"/>
      <c r="H117" s="189"/>
      <c r="I117" s="189"/>
      <c r="J117" s="200">
        <f>J315</f>
        <v>0</v>
      </c>
      <c r="K117" s="189"/>
      <c r="L117" s="193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hidden="1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hidden="1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hidden="1"/>
    <row r="121" hidden="1"/>
    <row r="122" hidden="1"/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134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14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83" t="str">
        <f>E7</f>
        <v>Interreg - Youmobil - Renovácia železničnej stanice Brezno - mesto</v>
      </c>
      <c r="F127" s="32"/>
      <c r="G127" s="32"/>
      <c r="H127" s="32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107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E9</f>
        <v>b - Investícia zo strany mesta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18</v>
      </c>
      <c r="D131" s="40"/>
      <c r="E131" s="40"/>
      <c r="F131" s="27" t="str">
        <f>F12</f>
        <v>Žst Brezno - mesto</v>
      </c>
      <c r="G131" s="40"/>
      <c r="H131" s="40"/>
      <c r="I131" s="32" t="s">
        <v>20</v>
      </c>
      <c r="J131" s="79" t="str">
        <f>IF(J12="","",J12)</f>
        <v>4. 3. 2021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5.65" customHeight="1">
      <c r="A133" s="38"/>
      <c r="B133" s="39"/>
      <c r="C133" s="32" t="s">
        <v>22</v>
      </c>
      <c r="D133" s="40"/>
      <c r="E133" s="40"/>
      <c r="F133" s="27" t="str">
        <f>E15</f>
        <v>Mesto Brezno</v>
      </c>
      <c r="G133" s="40"/>
      <c r="H133" s="40"/>
      <c r="I133" s="32" t="s">
        <v>28</v>
      </c>
      <c r="J133" s="36" t="str">
        <f>E21</f>
        <v>Konstrukt steel s.r.o., Brezno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26</v>
      </c>
      <c r="D134" s="40"/>
      <c r="E134" s="40"/>
      <c r="F134" s="27" t="str">
        <f>IF(E18="","",E18)</f>
        <v>Vyplň údaj</v>
      </c>
      <c r="G134" s="40"/>
      <c r="H134" s="40"/>
      <c r="I134" s="32" t="s">
        <v>32</v>
      </c>
      <c r="J134" s="36" t="str">
        <f>E24</f>
        <v>Matej Štugner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201"/>
      <c r="B136" s="202"/>
      <c r="C136" s="203" t="s">
        <v>135</v>
      </c>
      <c r="D136" s="204" t="s">
        <v>60</v>
      </c>
      <c r="E136" s="204" t="s">
        <v>56</v>
      </c>
      <c r="F136" s="204" t="s">
        <v>57</v>
      </c>
      <c r="G136" s="204" t="s">
        <v>136</v>
      </c>
      <c r="H136" s="204" t="s">
        <v>137</v>
      </c>
      <c r="I136" s="204" t="s">
        <v>138</v>
      </c>
      <c r="J136" s="205" t="s">
        <v>112</v>
      </c>
      <c r="K136" s="206" t="s">
        <v>139</v>
      </c>
      <c r="L136" s="207"/>
      <c r="M136" s="100" t="s">
        <v>1</v>
      </c>
      <c r="N136" s="101" t="s">
        <v>39</v>
      </c>
      <c r="O136" s="101" t="s">
        <v>140</v>
      </c>
      <c r="P136" s="101" t="s">
        <v>141</v>
      </c>
      <c r="Q136" s="101" t="s">
        <v>142</v>
      </c>
      <c r="R136" s="101" t="s">
        <v>143</v>
      </c>
      <c r="S136" s="101" t="s">
        <v>144</v>
      </c>
      <c r="T136" s="102" t="s">
        <v>145</v>
      </c>
      <c r="U136" s="201"/>
      <c r="V136" s="201"/>
      <c r="W136" s="201"/>
      <c r="X136" s="201"/>
      <c r="Y136" s="201"/>
      <c r="Z136" s="201"/>
      <c r="AA136" s="201"/>
      <c r="AB136" s="201"/>
      <c r="AC136" s="201"/>
      <c r="AD136" s="201"/>
      <c r="AE136" s="201"/>
    </row>
    <row r="137" s="2" customFormat="1" ht="22.8" customHeight="1">
      <c r="A137" s="38"/>
      <c r="B137" s="39"/>
      <c r="C137" s="107" t="s">
        <v>113</v>
      </c>
      <c r="D137" s="40"/>
      <c r="E137" s="40"/>
      <c r="F137" s="40"/>
      <c r="G137" s="40"/>
      <c r="H137" s="40"/>
      <c r="I137" s="40"/>
      <c r="J137" s="208">
        <f>BK137</f>
        <v>0</v>
      </c>
      <c r="K137" s="40"/>
      <c r="L137" s="44"/>
      <c r="M137" s="103"/>
      <c r="N137" s="209"/>
      <c r="O137" s="104"/>
      <c r="P137" s="210">
        <f>P138+P209+P311+P315</f>
        <v>0</v>
      </c>
      <c r="Q137" s="104"/>
      <c r="R137" s="210">
        <f>R138+R209+R311+R315</f>
        <v>95.134225360000002</v>
      </c>
      <c r="S137" s="104"/>
      <c r="T137" s="211">
        <f>T138+T209+T311+T315</f>
        <v>2.5192699999999997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74</v>
      </c>
      <c r="AU137" s="17" t="s">
        <v>114</v>
      </c>
      <c r="BK137" s="212">
        <f>BK138+BK209+BK311+BK315</f>
        <v>0</v>
      </c>
    </row>
    <row r="138" s="12" customFormat="1" ht="25.92" customHeight="1">
      <c r="A138" s="12"/>
      <c r="B138" s="213"/>
      <c r="C138" s="214"/>
      <c r="D138" s="215" t="s">
        <v>74</v>
      </c>
      <c r="E138" s="216" t="s">
        <v>146</v>
      </c>
      <c r="F138" s="216" t="s">
        <v>147</v>
      </c>
      <c r="G138" s="214"/>
      <c r="H138" s="214"/>
      <c r="I138" s="217"/>
      <c r="J138" s="200">
        <f>BK138</f>
        <v>0</v>
      </c>
      <c r="K138" s="214"/>
      <c r="L138" s="218"/>
      <c r="M138" s="219"/>
      <c r="N138" s="220"/>
      <c r="O138" s="220"/>
      <c r="P138" s="221">
        <f>P139+P150+P159+P177+P207</f>
        <v>0</v>
      </c>
      <c r="Q138" s="220"/>
      <c r="R138" s="221">
        <f>R139+R150+R159+R177+R207</f>
        <v>88.850459999999998</v>
      </c>
      <c r="S138" s="220"/>
      <c r="T138" s="222">
        <f>T139+T150+T159+T177+T207</f>
        <v>2.4852699999999999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83</v>
      </c>
      <c r="AT138" s="224" t="s">
        <v>74</v>
      </c>
      <c r="AU138" s="224" t="s">
        <v>75</v>
      </c>
      <c r="AY138" s="223" t="s">
        <v>148</v>
      </c>
      <c r="BK138" s="225">
        <f>BK139+BK150+BK159+BK177+BK207</f>
        <v>0</v>
      </c>
    </row>
    <row r="139" s="12" customFormat="1" ht="22.8" customHeight="1">
      <c r="A139" s="12"/>
      <c r="B139" s="213"/>
      <c r="C139" s="214"/>
      <c r="D139" s="215" t="s">
        <v>74</v>
      </c>
      <c r="E139" s="226" t="s">
        <v>83</v>
      </c>
      <c r="F139" s="226" t="s">
        <v>611</v>
      </c>
      <c r="G139" s="214"/>
      <c r="H139" s="214"/>
      <c r="I139" s="217"/>
      <c r="J139" s="227">
        <f>BK139</f>
        <v>0</v>
      </c>
      <c r="K139" s="214"/>
      <c r="L139" s="218"/>
      <c r="M139" s="219"/>
      <c r="N139" s="220"/>
      <c r="O139" s="220"/>
      <c r="P139" s="221">
        <f>SUM(P140:P149)</f>
        <v>0</v>
      </c>
      <c r="Q139" s="220"/>
      <c r="R139" s="221">
        <f>SUM(R140:R149)</f>
        <v>0.85267999999999999</v>
      </c>
      <c r="S139" s="220"/>
      <c r="T139" s="222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83</v>
      </c>
      <c r="AT139" s="224" t="s">
        <v>74</v>
      </c>
      <c r="AU139" s="224" t="s">
        <v>83</v>
      </c>
      <c r="AY139" s="223" t="s">
        <v>148</v>
      </c>
      <c r="BK139" s="225">
        <f>SUM(BK140:BK149)</f>
        <v>0</v>
      </c>
    </row>
    <row r="140" s="2" customFormat="1" ht="21.75" customHeight="1">
      <c r="A140" s="38"/>
      <c r="B140" s="39"/>
      <c r="C140" s="228" t="s">
        <v>83</v>
      </c>
      <c r="D140" s="228" t="s">
        <v>150</v>
      </c>
      <c r="E140" s="229" t="s">
        <v>612</v>
      </c>
      <c r="F140" s="230" t="s">
        <v>613</v>
      </c>
      <c r="G140" s="231" t="s">
        <v>153</v>
      </c>
      <c r="H140" s="232">
        <v>18</v>
      </c>
      <c r="I140" s="233"/>
      <c r="J140" s="232">
        <f>ROUND(I140*H140,3)</f>
        <v>0</v>
      </c>
      <c r="K140" s="234"/>
      <c r="L140" s="44"/>
      <c r="M140" s="235" t="s">
        <v>1</v>
      </c>
      <c r="N140" s="236" t="s">
        <v>41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100</v>
      </c>
      <c r="AT140" s="239" t="s">
        <v>150</v>
      </c>
      <c r="AU140" s="239" t="s">
        <v>93</v>
      </c>
      <c r="AY140" s="17" t="s">
        <v>148</v>
      </c>
      <c r="BE140" s="240">
        <f>IF(N140="základná",J140,0)</f>
        <v>0</v>
      </c>
      <c r="BF140" s="240">
        <f>IF(N140="znížená",J140,0)</f>
        <v>0</v>
      </c>
      <c r="BG140" s="240">
        <f>IF(N140="zákl. prenesená",J140,0)</f>
        <v>0</v>
      </c>
      <c r="BH140" s="240">
        <f>IF(N140="zníž. prenesená",J140,0)</f>
        <v>0</v>
      </c>
      <c r="BI140" s="240">
        <f>IF(N140="nulová",J140,0)</f>
        <v>0</v>
      </c>
      <c r="BJ140" s="17" t="s">
        <v>93</v>
      </c>
      <c r="BK140" s="241">
        <f>ROUND(I140*H140,3)</f>
        <v>0</v>
      </c>
      <c r="BL140" s="17" t="s">
        <v>100</v>
      </c>
      <c r="BM140" s="239" t="s">
        <v>614</v>
      </c>
    </row>
    <row r="141" s="13" customFormat="1">
      <c r="A141" s="13"/>
      <c r="B141" s="242"/>
      <c r="C141" s="243"/>
      <c r="D141" s="244" t="s">
        <v>155</v>
      </c>
      <c r="E141" s="245" t="s">
        <v>1</v>
      </c>
      <c r="F141" s="246" t="s">
        <v>615</v>
      </c>
      <c r="G141" s="243"/>
      <c r="H141" s="245" t="s">
        <v>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155</v>
      </c>
      <c r="AU141" s="252" t="s">
        <v>93</v>
      </c>
      <c r="AV141" s="13" t="s">
        <v>83</v>
      </c>
      <c r="AW141" s="13" t="s">
        <v>30</v>
      </c>
      <c r="AX141" s="13" t="s">
        <v>75</v>
      </c>
      <c r="AY141" s="252" t="s">
        <v>148</v>
      </c>
    </row>
    <row r="142" s="14" customFormat="1">
      <c r="A142" s="14"/>
      <c r="B142" s="253"/>
      <c r="C142" s="254"/>
      <c r="D142" s="244" t="s">
        <v>155</v>
      </c>
      <c r="E142" s="255" t="s">
        <v>1</v>
      </c>
      <c r="F142" s="256" t="s">
        <v>616</v>
      </c>
      <c r="G142" s="254"/>
      <c r="H142" s="257">
        <v>18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155</v>
      </c>
      <c r="AU142" s="263" t="s">
        <v>93</v>
      </c>
      <c r="AV142" s="14" t="s">
        <v>93</v>
      </c>
      <c r="AW142" s="14" t="s">
        <v>30</v>
      </c>
      <c r="AX142" s="14" t="s">
        <v>83</v>
      </c>
      <c r="AY142" s="263" t="s">
        <v>148</v>
      </c>
    </row>
    <row r="143" s="2" customFormat="1" ht="21.75" customHeight="1">
      <c r="A143" s="38"/>
      <c r="B143" s="39"/>
      <c r="C143" s="228" t="s">
        <v>93</v>
      </c>
      <c r="D143" s="228" t="s">
        <v>150</v>
      </c>
      <c r="E143" s="229" t="s">
        <v>617</v>
      </c>
      <c r="F143" s="230" t="s">
        <v>618</v>
      </c>
      <c r="G143" s="231" t="s">
        <v>153</v>
      </c>
      <c r="H143" s="232">
        <v>18</v>
      </c>
      <c r="I143" s="233"/>
      <c r="J143" s="232">
        <f>ROUND(I143*H143,3)</f>
        <v>0</v>
      </c>
      <c r="K143" s="234"/>
      <c r="L143" s="44"/>
      <c r="M143" s="235" t="s">
        <v>1</v>
      </c>
      <c r="N143" s="236" t="s">
        <v>41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100</v>
      </c>
      <c r="AT143" s="239" t="s">
        <v>150</v>
      </c>
      <c r="AU143" s="239" t="s">
        <v>93</v>
      </c>
      <c r="AY143" s="17" t="s">
        <v>148</v>
      </c>
      <c r="BE143" s="240">
        <f>IF(N143="základná",J143,0)</f>
        <v>0</v>
      </c>
      <c r="BF143" s="240">
        <f>IF(N143="znížená",J143,0)</f>
        <v>0</v>
      </c>
      <c r="BG143" s="240">
        <f>IF(N143="zákl. prenesená",J143,0)</f>
        <v>0</v>
      </c>
      <c r="BH143" s="240">
        <f>IF(N143="zníž. prenesená",J143,0)</f>
        <v>0</v>
      </c>
      <c r="BI143" s="240">
        <f>IF(N143="nulová",J143,0)</f>
        <v>0</v>
      </c>
      <c r="BJ143" s="17" t="s">
        <v>93</v>
      </c>
      <c r="BK143" s="241">
        <f>ROUND(I143*H143,3)</f>
        <v>0</v>
      </c>
      <c r="BL143" s="17" t="s">
        <v>100</v>
      </c>
      <c r="BM143" s="239" t="s">
        <v>619</v>
      </c>
    </row>
    <row r="144" s="2" customFormat="1" ht="21.75" customHeight="1">
      <c r="A144" s="38"/>
      <c r="B144" s="39"/>
      <c r="C144" s="228" t="s">
        <v>97</v>
      </c>
      <c r="D144" s="228" t="s">
        <v>150</v>
      </c>
      <c r="E144" s="229" t="s">
        <v>620</v>
      </c>
      <c r="F144" s="230" t="s">
        <v>621</v>
      </c>
      <c r="G144" s="231" t="s">
        <v>153</v>
      </c>
      <c r="H144" s="232">
        <v>2</v>
      </c>
      <c r="I144" s="233"/>
      <c r="J144" s="232">
        <f>ROUND(I144*H144,3)</f>
        <v>0</v>
      </c>
      <c r="K144" s="234"/>
      <c r="L144" s="44"/>
      <c r="M144" s="235" t="s">
        <v>1</v>
      </c>
      <c r="N144" s="236" t="s">
        <v>41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100</v>
      </c>
      <c r="AT144" s="239" t="s">
        <v>150</v>
      </c>
      <c r="AU144" s="239" t="s">
        <v>93</v>
      </c>
      <c r="AY144" s="17" t="s">
        <v>148</v>
      </c>
      <c r="BE144" s="240">
        <f>IF(N144="základná",J144,0)</f>
        <v>0</v>
      </c>
      <c r="BF144" s="240">
        <f>IF(N144="znížená",J144,0)</f>
        <v>0</v>
      </c>
      <c r="BG144" s="240">
        <f>IF(N144="zákl. prenesená",J144,0)</f>
        <v>0</v>
      </c>
      <c r="BH144" s="240">
        <f>IF(N144="zníž. prenesená",J144,0)</f>
        <v>0</v>
      </c>
      <c r="BI144" s="240">
        <f>IF(N144="nulová",J144,0)</f>
        <v>0</v>
      </c>
      <c r="BJ144" s="17" t="s">
        <v>93</v>
      </c>
      <c r="BK144" s="241">
        <f>ROUND(I144*H144,3)</f>
        <v>0</v>
      </c>
      <c r="BL144" s="17" t="s">
        <v>100</v>
      </c>
      <c r="BM144" s="239" t="s">
        <v>622</v>
      </c>
    </row>
    <row r="145" s="2" customFormat="1" ht="33" customHeight="1">
      <c r="A145" s="38"/>
      <c r="B145" s="39"/>
      <c r="C145" s="228" t="s">
        <v>100</v>
      </c>
      <c r="D145" s="228" t="s">
        <v>150</v>
      </c>
      <c r="E145" s="229" t="s">
        <v>623</v>
      </c>
      <c r="F145" s="230" t="s">
        <v>624</v>
      </c>
      <c r="G145" s="231" t="s">
        <v>153</v>
      </c>
      <c r="H145" s="232">
        <v>20</v>
      </c>
      <c r="I145" s="233"/>
      <c r="J145" s="232">
        <f>ROUND(I145*H145,3)</f>
        <v>0</v>
      </c>
      <c r="K145" s="234"/>
      <c r="L145" s="44"/>
      <c r="M145" s="235" t="s">
        <v>1</v>
      </c>
      <c r="N145" s="236" t="s">
        <v>41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100</v>
      </c>
      <c r="AT145" s="239" t="s">
        <v>150</v>
      </c>
      <c r="AU145" s="239" t="s">
        <v>93</v>
      </c>
      <c r="AY145" s="17" t="s">
        <v>148</v>
      </c>
      <c r="BE145" s="240">
        <f>IF(N145="základná",J145,0)</f>
        <v>0</v>
      </c>
      <c r="BF145" s="240">
        <f>IF(N145="znížená",J145,0)</f>
        <v>0</v>
      </c>
      <c r="BG145" s="240">
        <f>IF(N145="zákl. prenesená",J145,0)</f>
        <v>0</v>
      </c>
      <c r="BH145" s="240">
        <f>IF(N145="zníž. prenesená",J145,0)</f>
        <v>0</v>
      </c>
      <c r="BI145" s="240">
        <f>IF(N145="nulová",J145,0)</f>
        <v>0</v>
      </c>
      <c r="BJ145" s="17" t="s">
        <v>93</v>
      </c>
      <c r="BK145" s="241">
        <f>ROUND(I145*H145,3)</f>
        <v>0</v>
      </c>
      <c r="BL145" s="17" t="s">
        <v>100</v>
      </c>
      <c r="BM145" s="239" t="s">
        <v>625</v>
      </c>
    </row>
    <row r="146" s="2" customFormat="1" ht="21.75" customHeight="1">
      <c r="A146" s="38"/>
      <c r="B146" s="39"/>
      <c r="C146" s="228" t="s">
        <v>103</v>
      </c>
      <c r="D146" s="228" t="s">
        <v>150</v>
      </c>
      <c r="E146" s="229" t="s">
        <v>626</v>
      </c>
      <c r="F146" s="230" t="s">
        <v>627</v>
      </c>
      <c r="G146" s="231" t="s">
        <v>153</v>
      </c>
      <c r="H146" s="232">
        <v>20</v>
      </c>
      <c r="I146" s="233"/>
      <c r="J146" s="232">
        <f>ROUND(I146*H146,3)</f>
        <v>0</v>
      </c>
      <c r="K146" s="234"/>
      <c r="L146" s="44"/>
      <c r="M146" s="235" t="s">
        <v>1</v>
      </c>
      <c r="N146" s="236" t="s">
        <v>41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100</v>
      </c>
      <c r="AT146" s="239" t="s">
        <v>150</v>
      </c>
      <c r="AU146" s="239" t="s">
        <v>93</v>
      </c>
      <c r="AY146" s="17" t="s">
        <v>148</v>
      </c>
      <c r="BE146" s="240">
        <f>IF(N146="základná",J146,0)</f>
        <v>0</v>
      </c>
      <c r="BF146" s="240">
        <f>IF(N146="znížená",J146,0)</f>
        <v>0</v>
      </c>
      <c r="BG146" s="240">
        <f>IF(N146="zákl. prenesená",J146,0)</f>
        <v>0</v>
      </c>
      <c r="BH146" s="240">
        <f>IF(N146="zníž. prenesená",J146,0)</f>
        <v>0</v>
      </c>
      <c r="BI146" s="240">
        <f>IF(N146="nulová",J146,0)</f>
        <v>0</v>
      </c>
      <c r="BJ146" s="17" t="s">
        <v>93</v>
      </c>
      <c r="BK146" s="241">
        <f>ROUND(I146*H146,3)</f>
        <v>0</v>
      </c>
      <c r="BL146" s="17" t="s">
        <v>100</v>
      </c>
      <c r="BM146" s="239" t="s">
        <v>628</v>
      </c>
    </row>
    <row r="147" s="2" customFormat="1" ht="16.5" customHeight="1">
      <c r="A147" s="38"/>
      <c r="B147" s="39"/>
      <c r="C147" s="228" t="s">
        <v>168</v>
      </c>
      <c r="D147" s="228" t="s">
        <v>150</v>
      </c>
      <c r="E147" s="229" t="s">
        <v>629</v>
      </c>
      <c r="F147" s="230" t="s">
        <v>630</v>
      </c>
      <c r="G147" s="231" t="s">
        <v>153</v>
      </c>
      <c r="H147" s="232">
        <v>20</v>
      </c>
      <c r="I147" s="233"/>
      <c r="J147" s="232">
        <f>ROUND(I147*H147,3)</f>
        <v>0</v>
      </c>
      <c r="K147" s="234"/>
      <c r="L147" s="44"/>
      <c r="M147" s="235" t="s">
        <v>1</v>
      </c>
      <c r="N147" s="236" t="s">
        <v>41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100</v>
      </c>
      <c r="AT147" s="239" t="s">
        <v>150</v>
      </c>
      <c r="AU147" s="239" t="s">
        <v>93</v>
      </c>
      <c r="AY147" s="17" t="s">
        <v>148</v>
      </c>
      <c r="BE147" s="240">
        <f>IF(N147="základná",J147,0)</f>
        <v>0</v>
      </c>
      <c r="BF147" s="240">
        <f>IF(N147="znížená",J147,0)</f>
        <v>0</v>
      </c>
      <c r="BG147" s="240">
        <f>IF(N147="zákl. prenesená",J147,0)</f>
        <v>0</v>
      </c>
      <c r="BH147" s="240">
        <f>IF(N147="zníž. prenesená",J147,0)</f>
        <v>0</v>
      </c>
      <c r="BI147" s="240">
        <f>IF(N147="nulová",J147,0)</f>
        <v>0</v>
      </c>
      <c r="BJ147" s="17" t="s">
        <v>93</v>
      </c>
      <c r="BK147" s="241">
        <f>ROUND(I147*H147,3)</f>
        <v>0</v>
      </c>
      <c r="BL147" s="17" t="s">
        <v>100</v>
      </c>
      <c r="BM147" s="239" t="s">
        <v>631</v>
      </c>
    </row>
    <row r="148" s="2" customFormat="1" ht="21.75" customHeight="1">
      <c r="A148" s="38"/>
      <c r="B148" s="39"/>
      <c r="C148" s="228" t="s">
        <v>176</v>
      </c>
      <c r="D148" s="228" t="s">
        <v>150</v>
      </c>
      <c r="E148" s="229" t="s">
        <v>632</v>
      </c>
      <c r="F148" s="230" t="s">
        <v>633</v>
      </c>
      <c r="G148" s="231" t="s">
        <v>250</v>
      </c>
      <c r="H148" s="232">
        <v>20</v>
      </c>
      <c r="I148" s="233"/>
      <c r="J148" s="232">
        <f>ROUND(I148*H148,3)</f>
        <v>0</v>
      </c>
      <c r="K148" s="234"/>
      <c r="L148" s="44"/>
      <c r="M148" s="235" t="s">
        <v>1</v>
      </c>
      <c r="N148" s="236" t="s">
        <v>41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100</v>
      </c>
      <c r="AT148" s="239" t="s">
        <v>150</v>
      </c>
      <c r="AU148" s="239" t="s">
        <v>93</v>
      </c>
      <c r="AY148" s="17" t="s">
        <v>148</v>
      </c>
      <c r="BE148" s="240">
        <f>IF(N148="základná",J148,0)</f>
        <v>0</v>
      </c>
      <c r="BF148" s="240">
        <f>IF(N148="znížená",J148,0)</f>
        <v>0</v>
      </c>
      <c r="BG148" s="240">
        <f>IF(N148="zákl. prenesená",J148,0)</f>
        <v>0</v>
      </c>
      <c r="BH148" s="240">
        <f>IF(N148="zníž. prenesená",J148,0)</f>
        <v>0</v>
      </c>
      <c r="BI148" s="240">
        <f>IF(N148="nulová",J148,0)</f>
        <v>0</v>
      </c>
      <c r="BJ148" s="17" t="s">
        <v>93</v>
      </c>
      <c r="BK148" s="241">
        <f>ROUND(I148*H148,3)</f>
        <v>0</v>
      </c>
      <c r="BL148" s="17" t="s">
        <v>100</v>
      </c>
      <c r="BM148" s="239" t="s">
        <v>634</v>
      </c>
    </row>
    <row r="149" s="2" customFormat="1" ht="16.5" customHeight="1">
      <c r="A149" s="38"/>
      <c r="B149" s="39"/>
      <c r="C149" s="228" t="s">
        <v>180</v>
      </c>
      <c r="D149" s="228" t="s">
        <v>150</v>
      </c>
      <c r="E149" s="229" t="s">
        <v>635</v>
      </c>
      <c r="F149" s="230" t="s">
        <v>636</v>
      </c>
      <c r="G149" s="231" t="s">
        <v>281</v>
      </c>
      <c r="H149" s="232">
        <v>1</v>
      </c>
      <c r="I149" s="233"/>
      <c r="J149" s="232">
        <f>ROUND(I149*H149,3)</f>
        <v>0</v>
      </c>
      <c r="K149" s="234"/>
      <c r="L149" s="44"/>
      <c r="M149" s="235" t="s">
        <v>1</v>
      </c>
      <c r="N149" s="236" t="s">
        <v>41</v>
      </c>
      <c r="O149" s="91"/>
      <c r="P149" s="237">
        <f>O149*H149</f>
        <v>0</v>
      </c>
      <c r="Q149" s="237">
        <v>0.85267999999999999</v>
      </c>
      <c r="R149" s="237">
        <f>Q149*H149</f>
        <v>0.85267999999999999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100</v>
      </c>
      <c r="AT149" s="239" t="s">
        <v>150</v>
      </c>
      <c r="AU149" s="239" t="s">
        <v>93</v>
      </c>
      <c r="AY149" s="17" t="s">
        <v>148</v>
      </c>
      <c r="BE149" s="240">
        <f>IF(N149="základná",J149,0)</f>
        <v>0</v>
      </c>
      <c r="BF149" s="240">
        <f>IF(N149="znížená",J149,0)</f>
        <v>0</v>
      </c>
      <c r="BG149" s="240">
        <f>IF(N149="zákl. prenesená",J149,0)</f>
        <v>0</v>
      </c>
      <c r="BH149" s="240">
        <f>IF(N149="zníž. prenesená",J149,0)</f>
        <v>0</v>
      </c>
      <c r="BI149" s="240">
        <f>IF(N149="nulová",J149,0)</f>
        <v>0</v>
      </c>
      <c r="BJ149" s="17" t="s">
        <v>93</v>
      </c>
      <c r="BK149" s="241">
        <f>ROUND(I149*H149,3)</f>
        <v>0</v>
      </c>
      <c r="BL149" s="17" t="s">
        <v>100</v>
      </c>
      <c r="BM149" s="239" t="s">
        <v>637</v>
      </c>
    </row>
    <row r="150" s="12" customFormat="1" ht="22.8" customHeight="1">
      <c r="A150" s="12"/>
      <c r="B150" s="213"/>
      <c r="C150" s="214"/>
      <c r="D150" s="215" t="s">
        <v>74</v>
      </c>
      <c r="E150" s="226" t="s">
        <v>103</v>
      </c>
      <c r="F150" s="226" t="s">
        <v>638</v>
      </c>
      <c r="G150" s="214"/>
      <c r="H150" s="214"/>
      <c r="I150" s="217"/>
      <c r="J150" s="227">
        <f>BK150</f>
        <v>0</v>
      </c>
      <c r="K150" s="214"/>
      <c r="L150" s="218"/>
      <c r="M150" s="219"/>
      <c r="N150" s="220"/>
      <c r="O150" s="220"/>
      <c r="P150" s="221">
        <f>SUM(P151:P158)</f>
        <v>0</v>
      </c>
      <c r="Q150" s="220"/>
      <c r="R150" s="221">
        <f>SUM(R151:R158)</f>
        <v>55.603200000000001</v>
      </c>
      <c r="S150" s="220"/>
      <c r="T150" s="222">
        <f>SUM(T151:T158)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83</v>
      </c>
      <c r="AT150" s="224" t="s">
        <v>74</v>
      </c>
      <c r="AU150" s="224" t="s">
        <v>83</v>
      </c>
      <c r="AY150" s="223" t="s">
        <v>148</v>
      </c>
      <c r="BK150" s="225">
        <f>SUM(BK151:BK158)</f>
        <v>0</v>
      </c>
    </row>
    <row r="151" s="2" customFormat="1" ht="33" customHeight="1">
      <c r="A151" s="38"/>
      <c r="B151" s="39"/>
      <c r="C151" s="228" t="s">
        <v>186</v>
      </c>
      <c r="D151" s="228" t="s">
        <v>150</v>
      </c>
      <c r="E151" s="229" t="s">
        <v>639</v>
      </c>
      <c r="F151" s="230" t="s">
        <v>640</v>
      </c>
      <c r="G151" s="231" t="s">
        <v>160</v>
      </c>
      <c r="H151" s="232">
        <v>60</v>
      </c>
      <c r="I151" s="233"/>
      <c r="J151" s="232">
        <f>ROUND(I151*H151,3)</f>
        <v>0</v>
      </c>
      <c r="K151" s="234"/>
      <c r="L151" s="44"/>
      <c r="M151" s="235" t="s">
        <v>1</v>
      </c>
      <c r="N151" s="236" t="s">
        <v>41</v>
      </c>
      <c r="O151" s="91"/>
      <c r="P151" s="237">
        <f>O151*H151</f>
        <v>0</v>
      </c>
      <c r="Q151" s="237">
        <v>0.60104000000000002</v>
      </c>
      <c r="R151" s="237">
        <f>Q151*H151</f>
        <v>36.062400000000004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100</v>
      </c>
      <c r="AT151" s="239" t="s">
        <v>150</v>
      </c>
      <c r="AU151" s="239" t="s">
        <v>93</v>
      </c>
      <c r="AY151" s="17" t="s">
        <v>148</v>
      </c>
      <c r="BE151" s="240">
        <f>IF(N151="základná",J151,0)</f>
        <v>0</v>
      </c>
      <c r="BF151" s="240">
        <f>IF(N151="znížená",J151,0)</f>
        <v>0</v>
      </c>
      <c r="BG151" s="240">
        <f>IF(N151="zákl. prenesená",J151,0)</f>
        <v>0</v>
      </c>
      <c r="BH151" s="240">
        <f>IF(N151="zníž. prenesená",J151,0)</f>
        <v>0</v>
      </c>
      <c r="BI151" s="240">
        <f>IF(N151="nulová",J151,0)</f>
        <v>0</v>
      </c>
      <c r="BJ151" s="17" t="s">
        <v>93</v>
      </c>
      <c r="BK151" s="241">
        <f>ROUND(I151*H151,3)</f>
        <v>0</v>
      </c>
      <c r="BL151" s="17" t="s">
        <v>100</v>
      </c>
      <c r="BM151" s="239" t="s">
        <v>641</v>
      </c>
    </row>
    <row r="152" s="13" customFormat="1">
      <c r="A152" s="13"/>
      <c r="B152" s="242"/>
      <c r="C152" s="243"/>
      <c r="D152" s="244" t="s">
        <v>155</v>
      </c>
      <c r="E152" s="245" t="s">
        <v>1</v>
      </c>
      <c r="F152" s="246" t="s">
        <v>615</v>
      </c>
      <c r="G152" s="243"/>
      <c r="H152" s="245" t="s">
        <v>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155</v>
      </c>
      <c r="AU152" s="252" t="s">
        <v>93</v>
      </c>
      <c r="AV152" s="13" t="s">
        <v>83</v>
      </c>
      <c r="AW152" s="13" t="s">
        <v>30</v>
      </c>
      <c r="AX152" s="13" t="s">
        <v>75</v>
      </c>
      <c r="AY152" s="252" t="s">
        <v>148</v>
      </c>
    </row>
    <row r="153" s="14" customFormat="1">
      <c r="A153" s="14"/>
      <c r="B153" s="253"/>
      <c r="C153" s="254"/>
      <c r="D153" s="244" t="s">
        <v>155</v>
      </c>
      <c r="E153" s="255" t="s">
        <v>1</v>
      </c>
      <c r="F153" s="256" t="s">
        <v>642</v>
      </c>
      <c r="G153" s="254"/>
      <c r="H153" s="257">
        <v>60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155</v>
      </c>
      <c r="AU153" s="263" t="s">
        <v>93</v>
      </c>
      <c r="AV153" s="14" t="s">
        <v>93</v>
      </c>
      <c r="AW153" s="14" t="s">
        <v>30</v>
      </c>
      <c r="AX153" s="14" t="s">
        <v>83</v>
      </c>
      <c r="AY153" s="263" t="s">
        <v>148</v>
      </c>
    </row>
    <row r="154" s="2" customFormat="1" ht="44.25" customHeight="1">
      <c r="A154" s="38"/>
      <c r="B154" s="39"/>
      <c r="C154" s="228" t="s">
        <v>190</v>
      </c>
      <c r="D154" s="228" t="s">
        <v>150</v>
      </c>
      <c r="E154" s="229" t="s">
        <v>643</v>
      </c>
      <c r="F154" s="230" t="s">
        <v>644</v>
      </c>
      <c r="G154" s="231" t="s">
        <v>160</v>
      </c>
      <c r="H154" s="232">
        <v>60</v>
      </c>
      <c r="I154" s="233"/>
      <c r="J154" s="232">
        <f>ROUND(I154*H154,3)</f>
        <v>0</v>
      </c>
      <c r="K154" s="234"/>
      <c r="L154" s="44"/>
      <c r="M154" s="235" t="s">
        <v>1</v>
      </c>
      <c r="N154" s="236" t="s">
        <v>41</v>
      </c>
      <c r="O154" s="91"/>
      <c r="P154" s="237">
        <f>O154*H154</f>
        <v>0</v>
      </c>
      <c r="Q154" s="237">
        <v>0.13800000000000001</v>
      </c>
      <c r="R154" s="237">
        <f>Q154*H154</f>
        <v>8.2800000000000011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100</v>
      </c>
      <c r="AT154" s="239" t="s">
        <v>150</v>
      </c>
      <c r="AU154" s="239" t="s">
        <v>93</v>
      </c>
      <c r="AY154" s="17" t="s">
        <v>148</v>
      </c>
      <c r="BE154" s="240">
        <f>IF(N154="základná",J154,0)</f>
        <v>0</v>
      </c>
      <c r="BF154" s="240">
        <f>IF(N154="znížená",J154,0)</f>
        <v>0</v>
      </c>
      <c r="BG154" s="240">
        <f>IF(N154="zákl. prenesená",J154,0)</f>
        <v>0</v>
      </c>
      <c r="BH154" s="240">
        <f>IF(N154="zníž. prenesená",J154,0)</f>
        <v>0</v>
      </c>
      <c r="BI154" s="240">
        <f>IF(N154="nulová",J154,0)</f>
        <v>0</v>
      </c>
      <c r="BJ154" s="17" t="s">
        <v>93</v>
      </c>
      <c r="BK154" s="241">
        <f>ROUND(I154*H154,3)</f>
        <v>0</v>
      </c>
      <c r="BL154" s="17" t="s">
        <v>100</v>
      </c>
      <c r="BM154" s="239" t="s">
        <v>645</v>
      </c>
    </row>
    <row r="155" s="13" customFormat="1">
      <c r="A155" s="13"/>
      <c r="B155" s="242"/>
      <c r="C155" s="243"/>
      <c r="D155" s="244" t="s">
        <v>155</v>
      </c>
      <c r="E155" s="245" t="s">
        <v>1</v>
      </c>
      <c r="F155" s="246" t="s">
        <v>615</v>
      </c>
      <c r="G155" s="243"/>
      <c r="H155" s="245" t="s">
        <v>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155</v>
      </c>
      <c r="AU155" s="252" t="s">
        <v>93</v>
      </c>
      <c r="AV155" s="13" t="s">
        <v>83</v>
      </c>
      <c r="AW155" s="13" t="s">
        <v>30</v>
      </c>
      <c r="AX155" s="13" t="s">
        <v>75</v>
      </c>
      <c r="AY155" s="252" t="s">
        <v>148</v>
      </c>
    </row>
    <row r="156" s="14" customFormat="1">
      <c r="A156" s="14"/>
      <c r="B156" s="253"/>
      <c r="C156" s="254"/>
      <c r="D156" s="244" t="s">
        <v>155</v>
      </c>
      <c r="E156" s="255" t="s">
        <v>1</v>
      </c>
      <c r="F156" s="256" t="s">
        <v>642</v>
      </c>
      <c r="G156" s="254"/>
      <c r="H156" s="257">
        <v>60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155</v>
      </c>
      <c r="AU156" s="263" t="s">
        <v>93</v>
      </c>
      <c r="AV156" s="14" t="s">
        <v>93</v>
      </c>
      <c r="AW156" s="14" t="s">
        <v>30</v>
      </c>
      <c r="AX156" s="14" t="s">
        <v>83</v>
      </c>
      <c r="AY156" s="263" t="s">
        <v>148</v>
      </c>
    </row>
    <row r="157" s="2" customFormat="1" ht="16.5" customHeight="1">
      <c r="A157" s="38"/>
      <c r="B157" s="39"/>
      <c r="C157" s="264" t="s">
        <v>195</v>
      </c>
      <c r="D157" s="264" t="s">
        <v>177</v>
      </c>
      <c r="E157" s="265" t="s">
        <v>646</v>
      </c>
      <c r="F157" s="266" t="s">
        <v>647</v>
      </c>
      <c r="G157" s="267" t="s">
        <v>160</v>
      </c>
      <c r="H157" s="268">
        <v>61.200000000000003</v>
      </c>
      <c r="I157" s="269"/>
      <c r="J157" s="268">
        <f>ROUND(I157*H157,3)</f>
        <v>0</v>
      </c>
      <c r="K157" s="270"/>
      <c r="L157" s="271"/>
      <c r="M157" s="272" t="s">
        <v>1</v>
      </c>
      <c r="N157" s="273" t="s">
        <v>41</v>
      </c>
      <c r="O157" s="91"/>
      <c r="P157" s="237">
        <f>O157*H157</f>
        <v>0</v>
      </c>
      <c r="Q157" s="237">
        <v>0.184</v>
      </c>
      <c r="R157" s="237">
        <f>Q157*H157</f>
        <v>11.2608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180</v>
      </c>
      <c r="AT157" s="239" t="s">
        <v>177</v>
      </c>
      <c r="AU157" s="239" t="s">
        <v>93</v>
      </c>
      <c r="AY157" s="17" t="s">
        <v>148</v>
      </c>
      <c r="BE157" s="240">
        <f>IF(N157="základná",J157,0)</f>
        <v>0</v>
      </c>
      <c r="BF157" s="240">
        <f>IF(N157="znížená",J157,0)</f>
        <v>0</v>
      </c>
      <c r="BG157" s="240">
        <f>IF(N157="zákl. prenesená",J157,0)</f>
        <v>0</v>
      </c>
      <c r="BH157" s="240">
        <f>IF(N157="zníž. prenesená",J157,0)</f>
        <v>0</v>
      </c>
      <c r="BI157" s="240">
        <f>IF(N157="nulová",J157,0)</f>
        <v>0</v>
      </c>
      <c r="BJ157" s="17" t="s">
        <v>93</v>
      </c>
      <c r="BK157" s="241">
        <f>ROUND(I157*H157,3)</f>
        <v>0</v>
      </c>
      <c r="BL157" s="17" t="s">
        <v>100</v>
      </c>
      <c r="BM157" s="239" t="s">
        <v>648</v>
      </c>
    </row>
    <row r="158" s="14" customFormat="1">
      <c r="A158" s="14"/>
      <c r="B158" s="253"/>
      <c r="C158" s="254"/>
      <c r="D158" s="244" t="s">
        <v>155</v>
      </c>
      <c r="E158" s="254"/>
      <c r="F158" s="256" t="s">
        <v>649</v>
      </c>
      <c r="G158" s="254"/>
      <c r="H158" s="257">
        <v>61.200000000000003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155</v>
      </c>
      <c r="AU158" s="263" t="s">
        <v>93</v>
      </c>
      <c r="AV158" s="14" t="s">
        <v>93</v>
      </c>
      <c r="AW158" s="14" t="s">
        <v>4</v>
      </c>
      <c r="AX158" s="14" t="s">
        <v>83</v>
      </c>
      <c r="AY158" s="263" t="s">
        <v>148</v>
      </c>
    </row>
    <row r="159" s="12" customFormat="1" ht="22.8" customHeight="1">
      <c r="A159" s="12"/>
      <c r="B159" s="213"/>
      <c r="C159" s="214"/>
      <c r="D159" s="215" t="s">
        <v>74</v>
      </c>
      <c r="E159" s="226" t="s">
        <v>168</v>
      </c>
      <c r="F159" s="226" t="s">
        <v>650</v>
      </c>
      <c r="G159" s="214"/>
      <c r="H159" s="214"/>
      <c r="I159" s="217"/>
      <c r="J159" s="227">
        <f>BK159</f>
        <v>0</v>
      </c>
      <c r="K159" s="214"/>
      <c r="L159" s="218"/>
      <c r="M159" s="219"/>
      <c r="N159" s="220"/>
      <c r="O159" s="220"/>
      <c r="P159" s="221">
        <f>SUM(P160:P176)</f>
        <v>0</v>
      </c>
      <c r="Q159" s="220"/>
      <c r="R159" s="221">
        <f>SUM(R160:R176)</f>
        <v>1.4128499999999999</v>
      </c>
      <c r="S159" s="220"/>
      <c r="T159" s="222">
        <f>SUM(T160:T176)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3" t="s">
        <v>83</v>
      </c>
      <c r="AT159" s="224" t="s">
        <v>74</v>
      </c>
      <c r="AU159" s="224" t="s">
        <v>83</v>
      </c>
      <c r="AY159" s="223" t="s">
        <v>148</v>
      </c>
      <c r="BK159" s="225">
        <f>SUM(BK160:BK176)</f>
        <v>0</v>
      </c>
    </row>
    <row r="160" s="2" customFormat="1" ht="21.75" customHeight="1">
      <c r="A160" s="38"/>
      <c r="B160" s="39"/>
      <c r="C160" s="228" t="s">
        <v>199</v>
      </c>
      <c r="D160" s="228" t="s">
        <v>150</v>
      </c>
      <c r="E160" s="229" t="s">
        <v>651</v>
      </c>
      <c r="F160" s="230" t="s">
        <v>652</v>
      </c>
      <c r="G160" s="231" t="s">
        <v>160</v>
      </c>
      <c r="H160" s="232">
        <v>26</v>
      </c>
      <c r="I160" s="233"/>
      <c r="J160" s="232">
        <f>ROUND(I160*H160,3)</f>
        <v>0</v>
      </c>
      <c r="K160" s="234"/>
      <c r="L160" s="44"/>
      <c r="M160" s="235" t="s">
        <v>1</v>
      </c>
      <c r="N160" s="236" t="s">
        <v>41</v>
      </c>
      <c r="O160" s="91"/>
      <c r="P160" s="237">
        <f>O160*H160</f>
        <v>0</v>
      </c>
      <c r="Q160" s="237">
        <v>0.00040000000000000002</v>
      </c>
      <c r="R160" s="237">
        <f>Q160*H160</f>
        <v>0.010400000000000001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100</v>
      </c>
      <c r="AT160" s="239" t="s">
        <v>150</v>
      </c>
      <c r="AU160" s="239" t="s">
        <v>93</v>
      </c>
      <c r="AY160" s="17" t="s">
        <v>148</v>
      </c>
      <c r="BE160" s="240">
        <f>IF(N160="základná",J160,0)</f>
        <v>0</v>
      </c>
      <c r="BF160" s="240">
        <f>IF(N160="znížená",J160,0)</f>
        <v>0</v>
      </c>
      <c r="BG160" s="240">
        <f>IF(N160="zákl. prenesená",J160,0)</f>
        <v>0</v>
      </c>
      <c r="BH160" s="240">
        <f>IF(N160="zníž. prenesená",J160,0)</f>
        <v>0</v>
      </c>
      <c r="BI160" s="240">
        <f>IF(N160="nulová",J160,0)</f>
        <v>0</v>
      </c>
      <c r="BJ160" s="17" t="s">
        <v>93</v>
      </c>
      <c r="BK160" s="241">
        <f>ROUND(I160*H160,3)</f>
        <v>0</v>
      </c>
      <c r="BL160" s="17" t="s">
        <v>100</v>
      </c>
      <c r="BM160" s="239" t="s">
        <v>653</v>
      </c>
    </row>
    <row r="161" s="2" customFormat="1" ht="21.75" customHeight="1">
      <c r="A161" s="38"/>
      <c r="B161" s="39"/>
      <c r="C161" s="228" t="s">
        <v>203</v>
      </c>
      <c r="D161" s="228" t="s">
        <v>150</v>
      </c>
      <c r="E161" s="229" t="s">
        <v>654</v>
      </c>
      <c r="F161" s="230" t="s">
        <v>655</v>
      </c>
      <c r="G161" s="231" t="s">
        <v>160</v>
      </c>
      <c r="H161" s="232">
        <v>26</v>
      </c>
      <c r="I161" s="233"/>
      <c r="J161" s="232">
        <f>ROUND(I161*H161,3)</f>
        <v>0</v>
      </c>
      <c r="K161" s="234"/>
      <c r="L161" s="44"/>
      <c r="M161" s="235" t="s">
        <v>1</v>
      </c>
      <c r="N161" s="236" t="s">
        <v>41</v>
      </c>
      <c r="O161" s="91"/>
      <c r="P161" s="237">
        <f>O161*H161</f>
        <v>0</v>
      </c>
      <c r="Q161" s="237">
        <v>0.00415</v>
      </c>
      <c r="R161" s="237">
        <f>Q161*H161</f>
        <v>0.1079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100</v>
      </c>
      <c r="AT161" s="239" t="s">
        <v>150</v>
      </c>
      <c r="AU161" s="239" t="s">
        <v>93</v>
      </c>
      <c r="AY161" s="17" t="s">
        <v>148</v>
      </c>
      <c r="BE161" s="240">
        <f>IF(N161="základná",J161,0)</f>
        <v>0</v>
      </c>
      <c r="BF161" s="240">
        <f>IF(N161="znížená",J161,0)</f>
        <v>0</v>
      </c>
      <c r="BG161" s="240">
        <f>IF(N161="zákl. prenesená",J161,0)</f>
        <v>0</v>
      </c>
      <c r="BH161" s="240">
        <f>IF(N161="zníž. prenesená",J161,0)</f>
        <v>0</v>
      </c>
      <c r="BI161" s="240">
        <f>IF(N161="nulová",J161,0)</f>
        <v>0</v>
      </c>
      <c r="BJ161" s="17" t="s">
        <v>93</v>
      </c>
      <c r="BK161" s="241">
        <f>ROUND(I161*H161,3)</f>
        <v>0</v>
      </c>
      <c r="BL161" s="17" t="s">
        <v>100</v>
      </c>
      <c r="BM161" s="239" t="s">
        <v>656</v>
      </c>
    </row>
    <row r="162" s="13" customFormat="1">
      <c r="A162" s="13"/>
      <c r="B162" s="242"/>
      <c r="C162" s="243"/>
      <c r="D162" s="244" t="s">
        <v>155</v>
      </c>
      <c r="E162" s="245" t="s">
        <v>1</v>
      </c>
      <c r="F162" s="246" t="s">
        <v>657</v>
      </c>
      <c r="G162" s="243"/>
      <c r="H162" s="245" t="s">
        <v>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155</v>
      </c>
      <c r="AU162" s="252" t="s">
        <v>93</v>
      </c>
      <c r="AV162" s="13" t="s">
        <v>83</v>
      </c>
      <c r="AW162" s="13" t="s">
        <v>30</v>
      </c>
      <c r="AX162" s="13" t="s">
        <v>75</v>
      </c>
      <c r="AY162" s="252" t="s">
        <v>148</v>
      </c>
    </row>
    <row r="163" s="14" customFormat="1">
      <c r="A163" s="14"/>
      <c r="B163" s="253"/>
      <c r="C163" s="254"/>
      <c r="D163" s="244" t="s">
        <v>155</v>
      </c>
      <c r="E163" s="255" t="s">
        <v>1</v>
      </c>
      <c r="F163" s="256" t="s">
        <v>658</v>
      </c>
      <c r="G163" s="254"/>
      <c r="H163" s="257">
        <v>26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155</v>
      </c>
      <c r="AU163" s="263" t="s">
        <v>93</v>
      </c>
      <c r="AV163" s="14" t="s">
        <v>93</v>
      </c>
      <c r="AW163" s="14" t="s">
        <v>30</v>
      </c>
      <c r="AX163" s="14" t="s">
        <v>83</v>
      </c>
      <c r="AY163" s="263" t="s">
        <v>148</v>
      </c>
    </row>
    <row r="164" s="2" customFormat="1" ht="33" customHeight="1">
      <c r="A164" s="38"/>
      <c r="B164" s="39"/>
      <c r="C164" s="228" t="s">
        <v>207</v>
      </c>
      <c r="D164" s="228" t="s">
        <v>150</v>
      </c>
      <c r="E164" s="229" t="s">
        <v>659</v>
      </c>
      <c r="F164" s="230" t="s">
        <v>660</v>
      </c>
      <c r="G164" s="231" t="s">
        <v>160</v>
      </c>
      <c r="H164" s="232">
        <v>42</v>
      </c>
      <c r="I164" s="233"/>
      <c r="J164" s="232">
        <f>ROUND(I164*H164,3)</f>
        <v>0</v>
      </c>
      <c r="K164" s="234"/>
      <c r="L164" s="44"/>
      <c r="M164" s="235" t="s">
        <v>1</v>
      </c>
      <c r="N164" s="236" t="s">
        <v>41</v>
      </c>
      <c r="O164" s="91"/>
      <c r="P164" s="237">
        <f>O164*H164</f>
        <v>0</v>
      </c>
      <c r="Q164" s="237">
        <v>0.0058999999999999999</v>
      </c>
      <c r="R164" s="237">
        <f>Q164*H164</f>
        <v>0.24779999999999999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100</v>
      </c>
      <c r="AT164" s="239" t="s">
        <v>150</v>
      </c>
      <c r="AU164" s="239" t="s">
        <v>93</v>
      </c>
      <c r="AY164" s="17" t="s">
        <v>148</v>
      </c>
      <c r="BE164" s="240">
        <f>IF(N164="základná",J164,0)</f>
        <v>0</v>
      </c>
      <c r="BF164" s="240">
        <f>IF(N164="znížená",J164,0)</f>
        <v>0</v>
      </c>
      <c r="BG164" s="240">
        <f>IF(N164="zákl. prenesená",J164,0)</f>
        <v>0</v>
      </c>
      <c r="BH164" s="240">
        <f>IF(N164="zníž. prenesená",J164,0)</f>
        <v>0</v>
      </c>
      <c r="BI164" s="240">
        <f>IF(N164="nulová",J164,0)</f>
        <v>0</v>
      </c>
      <c r="BJ164" s="17" t="s">
        <v>93</v>
      </c>
      <c r="BK164" s="241">
        <f>ROUND(I164*H164,3)</f>
        <v>0</v>
      </c>
      <c r="BL164" s="17" t="s">
        <v>100</v>
      </c>
      <c r="BM164" s="239" t="s">
        <v>661</v>
      </c>
    </row>
    <row r="165" s="13" customFormat="1">
      <c r="A165" s="13"/>
      <c r="B165" s="242"/>
      <c r="C165" s="243"/>
      <c r="D165" s="244" t="s">
        <v>155</v>
      </c>
      <c r="E165" s="245" t="s">
        <v>1</v>
      </c>
      <c r="F165" s="246" t="s">
        <v>662</v>
      </c>
      <c r="G165" s="243"/>
      <c r="H165" s="245" t="s">
        <v>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155</v>
      </c>
      <c r="AU165" s="252" t="s">
        <v>93</v>
      </c>
      <c r="AV165" s="13" t="s">
        <v>83</v>
      </c>
      <c r="AW165" s="13" t="s">
        <v>30</v>
      </c>
      <c r="AX165" s="13" t="s">
        <v>75</v>
      </c>
      <c r="AY165" s="252" t="s">
        <v>148</v>
      </c>
    </row>
    <row r="166" s="14" customFormat="1">
      <c r="A166" s="14"/>
      <c r="B166" s="253"/>
      <c r="C166" s="254"/>
      <c r="D166" s="244" t="s">
        <v>155</v>
      </c>
      <c r="E166" s="255" t="s">
        <v>1</v>
      </c>
      <c r="F166" s="256" t="s">
        <v>663</v>
      </c>
      <c r="G166" s="254"/>
      <c r="H166" s="257">
        <v>42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155</v>
      </c>
      <c r="AU166" s="263" t="s">
        <v>93</v>
      </c>
      <c r="AV166" s="14" t="s">
        <v>93</v>
      </c>
      <c r="AW166" s="14" t="s">
        <v>30</v>
      </c>
      <c r="AX166" s="14" t="s">
        <v>83</v>
      </c>
      <c r="AY166" s="263" t="s">
        <v>148</v>
      </c>
    </row>
    <row r="167" s="2" customFormat="1" ht="21.75" customHeight="1">
      <c r="A167" s="38"/>
      <c r="B167" s="39"/>
      <c r="C167" s="228" t="s">
        <v>211</v>
      </c>
      <c r="D167" s="228" t="s">
        <v>150</v>
      </c>
      <c r="E167" s="229" t="s">
        <v>664</v>
      </c>
      <c r="F167" s="230" t="s">
        <v>665</v>
      </c>
      <c r="G167" s="231" t="s">
        <v>160</v>
      </c>
      <c r="H167" s="232">
        <v>42</v>
      </c>
      <c r="I167" s="233"/>
      <c r="J167" s="232">
        <f>ROUND(I167*H167,3)</f>
        <v>0</v>
      </c>
      <c r="K167" s="234"/>
      <c r="L167" s="44"/>
      <c r="M167" s="235" t="s">
        <v>1</v>
      </c>
      <c r="N167" s="236" t="s">
        <v>41</v>
      </c>
      <c r="O167" s="91"/>
      <c r="P167" s="237">
        <f>O167*H167</f>
        <v>0</v>
      </c>
      <c r="Q167" s="237">
        <v>0.00040000000000000002</v>
      </c>
      <c r="R167" s="237">
        <f>Q167*H167</f>
        <v>0.016800000000000002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100</v>
      </c>
      <c r="AT167" s="239" t="s">
        <v>150</v>
      </c>
      <c r="AU167" s="239" t="s">
        <v>93</v>
      </c>
      <c r="AY167" s="17" t="s">
        <v>148</v>
      </c>
      <c r="BE167" s="240">
        <f>IF(N167="základná",J167,0)</f>
        <v>0</v>
      </c>
      <c r="BF167" s="240">
        <f>IF(N167="znížená",J167,0)</f>
        <v>0</v>
      </c>
      <c r="BG167" s="240">
        <f>IF(N167="zákl. prenesená",J167,0)</f>
        <v>0</v>
      </c>
      <c r="BH167" s="240">
        <f>IF(N167="zníž. prenesená",J167,0)</f>
        <v>0</v>
      </c>
      <c r="BI167" s="240">
        <f>IF(N167="nulová",J167,0)</f>
        <v>0</v>
      </c>
      <c r="BJ167" s="17" t="s">
        <v>93</v>
      </c>
      <c r="BK167" s="241">
        <f>ROUND(I167*H167,3)</f>
        <v>0</v>
      </c>
      <c r="BL167" s="17" t="s">
        <v>100</v>
      </c>
      <c r="BM167" s="239" t="s">
        <v>666</v>
      </c>
    </row>
    <row r="168" s="13" customFormat="1">
      <c r="A168" s="13"/>
      <c r="B168" s="242"/>
      <c r="C168" s="243"/>
      <c r="D168" s="244" t="s">
        <v>155</v>
      </c>
      <c r="E168" s="245" t="s">
        <v>1</v>
      </c>
      <c r="F168" s="246" t="s">
        <v>662</v>
      </c>
      <c r="G168" s="243"/>
      <c r="H168" s="245" t="s">
        <v>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155</v>
      </c>
      <c r="AU168" s="252" t="s">
        <v>93</v>
      </c>
      <c r="AV168" s="13" t="s">
        <v>83</v>
      </c>
      <c r="AW168" s="13" t="s">
        <v>30</v>
      </c>
      <c r="AX168" s="13" t="s">
        <v>75</v>
      </c>
      <c r="AY168" s="252" t="s">
        <v>148</v>
      </c>
    </row>
    <row r="169" s="14" customFormat="1">
      <c r="A169" s="14"/>
      <c r="B169" s="253"/>
      <c r="C169" s="254"/>
      <c r="D169" s="244" t="s">
        <v>155</v>
      </c>
      <c r="E169" s="255" t="s">
        <v>1</v>
      </c>
      <c r="F169" s="256" t="s">
        <v>663</v>
      </c>
      <c r="G169" s="254"/>
      <c r="H169" s="257">
        <v>42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155</v>
      </c>
      <c r="AU169" s="263" t="s">
        <v>93</v>
      </c>
      <c r="AV169" s="14" t="s">
        <v>93</v>
      </c>
      <c r="AW169" s="14" t="s">
        <v>30</v>
      </c>
      <c r="AX169" s="14" t="s">
        <v>83</v>
      </c>
      <c r="AY169" s="263" t="s">
        <v>148</v>
      </c>
    </row>
    <row r="170" s="2" customFormat="1" ht="21.75" customHeight="1">
      <c r="A170" s="38"/>
      <c r="B170" s="39"/>
      <c r="C170" s="228" t="s">
        <v>216</v>
      </c>
      <c r="D170" s="228" t="s">
        <v>150</v>
      </c>
      <c r="E170" s="229" t="s">
        <v>667</v>
      </c>
      <c r="F170" s="230" t="s">
        <v>668</v>
      </c>
      <c r="G170" s="231" t="s">
        <v>160</v>
      </c>
      <c r="H170" s="232">
        <v>325</v>
      </c>
      <c r="I170" s="233"/>
      <c r="J170" s="232">
        <f>ROUND(I170*H170,3)</f>
        <v>0</v>
      </c>
      <c r="K170" s="234"/>
      <c r="L170" s="44"/>
      <c r="M170" s="235" t="s">
        <v>1</v>
      </c>
      <c r="N170" s="236" t="s">
        <v>41</v>
      </c>
      <c r="O170" s="91"/>
      <c r="P170" s="237">
        <f>O170*H170</f>
        <v>0</v>
      </c>
      <c r="Q170" s="237">
        <v>0.00040000000000000002</v>
      </c>
      <c r="R170" s="237">
        <f>Q170*H170</f>
        <v>0.13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100</v>
      </c>
      <c r="AT170" s="239" t="s">
        <v>150</v>
      </c>
      <c r="AU170" s="239" t="s">
        <v>93</v>
      </c>
      <c r="AY170" s="17" t="s">
        <v>148</v>
      </c>
      <c r="BE170" s="240">
        <f>IF(N170="základná",J170,0)</f>
        <v>0</v>
      </c>
      <c r="BF170" s="240">
        <f>IF(N170="znížená",J170,0)</f>
        <v>0</v>
      </c>
      <c r="BG170" s="240">
        <f>IF(N170="zákl. prenesená",J170,0)</f>
        <v>0</v>
      </c>
      <c r="BH170" s="240">
        <f>IF(N170="zníž. prenesená",J170,0)</f>
        <v>0</v>
      </c>
      <c r="BI170" s="240">
        <f>IF(N170="nulová",J170,0)</f>
        <v>0</v>
      </c>
      <c r="BJ170" s="17" t="s">
        <v>93</v>
      </c>
      <c r="BK170" s="241">
        <f>ROUND(I170*H170,3)</f>
        <v>0</v>
      </c>
      <c r="BL170" s="17" t="s">
        <v>100</v>
      </c>
      <c r="BM170" s="239" t="s">
        <v>669</v>
      </c>
    </row>
    <row r="171" s="13" customFormat="1">
      <c r="A171" s="13"/>
      <c r="B171" s="242"/>
      <c r="C171" s="243"/>
      <c r="D171" s="244" t="s">
        <v>155</v>
      </c>
      <c r="E171" s="245" t="s">
        <v>1</v>
      </c>
      <c r="F171" s="246" t="s">
        <v>670</v>
      </c>
      <c r="G171" s="243"/>
      <c r="H171" s="245" t="s">
        <v>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155</v>
      </c>
      <c r="AU171" s="252" t="s">
        <v>93</v>
      </c>
      <c r="AV171" s="13" t="s">
        <v>83</v>
      </c>
      <c r="AW171" s="13" t="s">
        <v>30</v>
      </c>
      <c r="AX171" s="13" t="s">
        <v>75</v>
      </c>
      <c r="AY171" s="252" t="s">
        <v>148</v>
      </c>
    </row>
    <row r="172" s="14" customFormat="1">
      <c r="A172" s="14"/>
      <c r="B172" s="253"/>
      <c r="C172" s="254"/>
      <c r="D172" s="244" t="s">
        <v>155</v>
      </c>
      <c r="E172" s="255" t="s">
        <v>1</v>
      </c>
      <c r="F172" s="256" t="s">
        <v>671</v>
      </c>
      <c r="G172" s="254"/>
      <c r="H172" s="257">
        <v>325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155</v>
      </c>
      <c r="AU172" s="263" t="s">
        <v>93</v>
      </c>
      <c r="AV172" s="14" t="s">
        <v>93</v>
      </c>
      <c r="AW172" s="14" t="s">
        <v>30</v>
      </c>
      <c r="AX172" s="14" t="s">
        <v>83</v>
      </c>
      <c r="AY172" s="263" t="s">
        <v>148</v>
      </c>
    </row>
    <row r="173" s="2" customFormat="1" ht="21.75" customHeight="1">
      <c r="A173" s="38"/>
      <c r="B173" s="39"/>
      <c r="C173" s="228" t="s">
        <v>220</v>
      </c>
      <c r="D173" s="228" t="s">
        <v>150</v>
      </c>
      <c r="E173" s="229" t="s">
        <v>672</v>
      </c>
      <c r="F173" s="230" t="s">
        <v>673</v>
      </c>
      <c r="G173" s="231" t="s">
        <v>160</v>
      </c>
      <c r="H173" s="232">
        <v>325</v>
      </c>
      <c r="I173" s="233"/>
      <c r="J173" s="232">
        <f>ROUND(I173*H173,3)</f>
        <v>0</v>
      </c>
      <c r="K173" s="234"/>
      <c r="L173" s="44"/>
      <c r="M173" s="235" t="s">
        <v>1</v>
      </c>
      <c r="N173" s="236" t="s">
        <v>41</v>
      </c>
      <c r="O173" s="91"/>
      <c r="P173" s="237">
        <f>O173*H173</f>
        <v>0</v>
      </c>
      <c r="Q173" s="237">
        <v>0.00058</v>
      </c>
      <c r="R173" s="237">
        <f>Q173*H173</f>
        <v>0.1885</v>
      </c>
      <c r="S173" s="237">
        <v>0</v>
      </c>
      <c r="T173" s="23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9" t="s">
        <v>100</v>
      </c>
      <c r="AT173" s="239" t="s">
        <v>150</v>
      </c>
      <c r="AU173" s="239" t="s">
        <v>93</v>
      </c>
      <c r="AY173" s="17" t="s">
        <v>148</v>
      </c>
      <c r="BE173" s="240">
        <f>IF(N173="základná",J173,0)</f>
        <v>0</v>
      </c>
      <c r="BF173" s="240">
        <f>IF(N173="znížená",J173,0)</f>
        <v>0</v>
      </c>
      <c r="BG173" s="240">
        <f>IF(N173="zákl. prenesená",J173,0)</f>
        <v>0</v>
      </c>
      <c r="BH173" s="240">
        <f>IF(N173="zníž. prenesená",J173,0)</f>
        <v>0</v>
      </c>
      <c r="BI173" s="240">
        <f>IF(N173="nulová",J173,0)</f>
        <v>0</v>
      </c>
      <c r="BJ173" s="17" t="s">
        <v>93</v>
      </c>
      <c r="BK173" s="241">
        <f>ROUND(I173*H173,3)</f>
        <v>0</v>
      </c>
      <c r="BL173" s="17" t="s">
        <v>100</v>
      </c>
      <c r="BM173" s="239" t="s">
        <v>674</v>
      </c>
    </row>
    <row r="174" s="13" customFormat="1">
      <c r="A174" s="13"/>
      <c r="B174" s="242"/>
      <c r="C174" s="243"/>
      <c r="D174" s="244" t="s">
        <v>155</v>
      </c>
      <c r="E174" s="245" t="s">
        <v>1</v>
      </c>
      <c r="F174" s="246" t="s">
        <v>670</v>
      </c>
      <c r="G174" s="243"/>
      <c r="H174" s="245" t="s">
        <v>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155</v>
      </c>
      <c r="AU174" s="252" t="s">
        <v>93</v>
      </c>
      <c r="AV174" s="13" t="s">
        <v>83</v>
      </c>
      <c r="AW174" s="13" t="s">
        <v>30</v>
      </c>
      <c r="AX174" s="13" t="s">
        <v>75</v>
      </c>
      <c r="AY174" s="252" t="s">
        <v>148</v>
      </c>
    </row>
    <row r="175" s="14" customFormat="1">
      <c r="A175" s="14"/>
      <c r="B175" s="253"/>
      <c r="C175" s="254"/>
      <c r="D175" s="244" t="s">
        <v>155</v>
      </c>
      <c r="E175" s="255" t="s">
        <v>1</v>
      </c>
      <c r="F175" s="256" t="s">
        <v>671</v>
      </c>
      <c r="G175" s="254"/>
      <c r="H175" s="257">
        <v>325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155</v>
      </c>
      <c r="AU175" s="263" t="s">
        <v>93</v>
      </c>
      <c r="AV175" s="14" t="s">
        <v>93</v>
      </c>
      <c r="AW175" s="14" t="s">
        <v>30</v>
      </c>
      <c r="AX175" s="14" t="s">
        <v>83</v>
      </c>
      <c r="AY175" s="263" t="s">
        <v>148</v>
      </c>
    </row>
    <row r="176" s="2" customFormat="1" ht="21.75" customHeight="1">
      <c r="A176" s="38"/>
      <c r="B176" s="39"/>
      <c r="C176" s="228" t="s">
        <v>224</v>
      </c>
      <c r="D176" s="228" t="s">
        <v>150</v>
      </c>
      <c r="E176" s="229" t="s">
        <v>675</v>
      </c>
      <c r="F176" s="230" t="s">
        <v>676</v>
      </c>
      <c r="G176" s="231" t="s">
        <v>160</v>
      </c>
      <c r="H176" s="232">
        <v>93</v>
      </c>
      <c r="I176" s="233"/>
      <c r="J176" s="232">
        <f>ROUND(I176*H176,3)</f>
        <v>0</v>
      </c>
      <c r="K176" s="234"/>
      <c r="L176" s="44"/>
      <c r="M176" s="235" t="s">
        <v>1</v>
      </c>
      <c r="N176" s="236" t="s">
        <v>41</v>
      </c>
      <c r="O176" s="91"/>
      <c r="P176" s="237">
        <f>O176*H176</f>
        <v>0</v>
      </c>
      <c r="Q176" s="237">
        <v>0.0076499999999999997</v>
      </c>
      <c r="R176" s="237">
        <f>Q176*H176</f>
        <v>0.71144999999999992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100</v>
      </c>
      <c r="AT176" s="239" t="s">
        <v>150</v>
      </c>
      <c r="AU176" s="239" t="s">
        <v>93</v>
      </c>
      <c r="AY176" s="17" t="s">
        <v>148</v>
      </c>
      <c r="BE176" s="240">
        <f>IF(N176="základná",J176,0)</f>
        <v>0</v>
      </c>
      <c r="BF176" s="240">
        <f>IF(N176="znížená",J176,0)</f>
        <v>0</v>
      </c>
      <c r="BG176" s="240">
        <f>IF(N176="zákl. prenesená",J176,0)</f>
        <v>0</v>
      </c>
      <c r="BH176" s="240">
        <f>IF(N176="zníž. prenesená",J176,0)</f>
        <v>0</v>
      </c>
      <c r="BI176" s="240">
        <f>IF(N176="nulová",J176,0)</f>
        <v>0</v>
      </c>
      <c r="BJ176" s="17" t="s">
        <v>93</v>
      </c>
      <c r="BK176" s="241">
        <f>ROUND(I176*H176,3)</f>
        <v>0</v>
      </c>
      <c r="BL176" s="17" t="s">
        <v>100</v>
      </c>
      <c r="BM176" s="239" t="s">
        <v>677</v>
      </c>
    </row>
    <row r="177" s="12" customFormat="1" ht="22.8" customHeight="1">
      <c r="A177" s="12"/>
      <c r="B177" s="213"/>
      <c r="C177" s="214"/>
      <c r="D177" s="215" t="s">
        <v>74</v>
      </c>
      <c r="E177" s="226" t="s">
        <v>186</v>
      </c>
      <c r="F177" s="226" t="s">
        <v>678</v>
      </c>
      <c r="G177" s="214"/>
      <c r="H177" s="214"/>
      <c r="I177" s="217"/>
      <c r="J177" s="227">
        <f>BK177</f>
        <v>0</v>
      </c>
      <c r="K177" s="214"/>
      <c r="L177" s="218"/>
      <c r="M177" s="219"/>
      <c r="N177" s="220"/>
      <c r="O177" s="220"/>
      <c r="P177" s="221">
        <f>SUM(P178:P206)</f>
        <v>0</v>
      </c>
      <c r="Q177" s="220"/>
      <c r="R177" s="221">
        <f>SUM(R178:R206)</f>
        <v>30.981729999999999</v>
      </c>
      <c r="S177" s="220"/>
      <c r="T177" s="222">
        <f>SUM(T178:T206)</f>
        <v>2.4852699999999999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3" t="s">
        <v>83</v>
      </c>
      <c r="AT177" s="224" t="s">
        <v>74</v>
      </c>
      <c r="AU177" s="224" t="s">
        <v>83</v>
      </c>
      <c r="AY177" s="223" t="s">
        <v>148</v>
      </c>
      <c r="BK177" s="225">
        <f>SUM(BK178:BK206)</f>
        <v>0</v>
      </c>
    </row>
    <row r="178" s="2" customFormat="1" ht="33" customHeight="1">
      <c r="A178" s="38"/>
      <c r="B178" s="39"/>
      <c r="C178" s="228" t="s">
        <v>229</v>
      </c>
      <c r="D178" s="228" t="s">
        <v>150</v>
      </c>
      <c r="E178" s="229" t="s">
        <v>679</v>
      </c>
      <c r="F178" s="230" t="s">
        <v>680</v>
      </c>
      <c r="G178" s="231" t="s">
        <v>184</v>
      </c>
      <c r="H178" s="232">
        <v>56</v>
      </c>
      <c r="I178" s="233"/>
      <c r="J178" s="232">
        <f>ROUND(I178*H178,3)</f>
        <v>0</v>
      </c>
      <c r="K178" s="234"/>
      <c r="L178" s="44"/>
      <c r="M178" s="235" t="s">
        <v>1</v>
      </c>
      <c r="N178" s="236" t="s">
        <v>41</v>
      </c>
      <c r="O178" s="91"/>
      <c r="P178" s="237">
        <f>O178*H178</f>
        <v>0</v>
      </c>
      <c r="Q178" s="237">
        <v>0.098530000000000006</v>
      </c>
      <c r="R178" s="237">
        <f>Q178*H178</f>
        <v>5.5176800000000004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100</v>
      </c>
      <c r="AT178" s="239" t="s">
        <v>150</v>
      </c>
      <c r="AU178" s="239" t="s">
        <v>93</v>
      </c>
      <c r="AY178" s="17" t="s">
        <v>148</v>
      </c>
      <c r="BE178" s="240">
        <f>IF(N178="základná",J178,0)</f>
        <v>0</v>
      </c>
      <c r="BF178" s="240">
        <f>IF(N178="znížená",J178,0)</f>
        <v>0</v>
      </c>
      <c r="BG178" s="240">
        <f>IF(N178="zákl. prenesená",J178,0)</f>
        <v>0</v>
      </c>
      <c r="BH178" s="240">
        <f>IF(N178="zníž. prenesená",J178,0)</f>
        <v>0</v>
      </c>
      <c r="BI178" s="240">
        <f>IF(N178="nulová",J178,0)</f>
        <v>0</v>
      </c>
      <c r="BJ178" s="17" t="s">
        <v>93</v>
      </c>
      <c r="BK178" s="241">
        <f>ROUND(I178*H178,3)</f>
        <v>0</v>
      </c>
      <c r="BL178" s="17" t="s">
        <v>100</v>
      </c>
      <c r="BM178" s="239" t="s">
        <v>681</v>
      </c>
    </row>
    <row r="179" s="13" customFormat="1">
      <c r="A179" s="13"/>
      <c r="B179" s="242"/>
      <c r="C179" s="243"/>
      <c r="D179" s="244" t="s">
        <v>155</v>
      </c>
      <c r="E179" s="245" t="s">
        <v>1</v>
      </c>
      <c r="F179" s="246" t="s">
        <v>615</v>
      </c>
      <c r="G179" s="243"/>
      <c r="H179" s="245" t="s">
        <v>1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155</v>
      </c>
      <c r="AU179" s="252" t="s">
        <v>93</v>
      </c>
      <c r="AV179" s="13" t="s">
        <v>83</v>
      </c>
      <c r="AW179" s="13" t="s">
        <v>30</v>
      </c>
      <c r="AX179" s="13" t="s">
        <v>75</v>
      </c>
      <c r="AY179" s="252" t="s">
        <v>148</v>
      </c>
    </row>
    <row r="180" s="14" customFormat="1">
      <c r="A180" s="14"/>
      <c r="B180" s="253"/>
      <c r="C180" s="254"/>
      <c r="D180" s="244" t="s">
        <v>155</v>
      </c>
      <c r="E180" s="255" t="s">
        <v>1</v>
      </c>
      <c r="F180" s="256" t="s">
        <v>682</v>
      </c>
      <c r="G180" s="254"/>
      <c r="H180" s="257">
        <v>56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155</v>
      </c>
      <c r="AU180" s="263" t="s">
        <v>93</v>
      </c>
      <c r="AV180" s="14" t="s">
        <v>93</v>
      </c>
      <c r="AW180" s="14" t="s">
        <v>30</v>
      </c>
      <c r="AX180" s="14" t="s">
        <v>83</v>
      </c>
      <c r="AY180" s="263" t="s">
        <v>148</v>
      </c>
    </row>
    <row r="181" s="2" customFormat="1" ht="21.75" customHeight="1">
      <c r="A181" s="38"/>
      <c r="B181" s="39"/>
      <c r="C181" s="264" t="s">
        <v>7</v>
      </c>
      <c r="D181" s="264" t="s">
        <v>177</v>
      </c>
      <c r="E181" s="265" t="s">
        <v>683</v>
      </c>
      <c r="F181" s="266" t="s">
        <v>684</v>
      </c>
      <c r="G181" s="267" t="s">
        <v>236</v>
      </c>
      <c r="H181" s="268">
        <v>56.560000000000002</v>
      </c>
      <c r="I181" s="269"/>
      <c r="J181" s="268">
        <f>ROUND(I181*H181,3)</f>
        <v>0</v>
      </c>
      <c r="K181" s="270"/>
      <c r="L181" s="271"/>
      <c r="M181" s="272" t="s">
        <v>1</v>
      </c>
      <c r="N181" s="273" t="s">
        <v>41</v>
      </c>
      <c r="O181" s="91"/>
      <c r="P181" s="237">
        <f>O181*H181</f>
        <v>0</v>
      </c>
      <c r="Q181" s="237">
        <v>0.023</v>
      </c>
      <c r="R181" s="237">
        <f>Q181*H181</f>
        <v>1.30088</v>
      </c>
      <c r="S181" s="237">
        <v>0</v>
      </c>
      <c r="T181" s="23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180</v>
      </c>
      <c r="AT181" s="239" t="s">
        <v>177</v>
      </c>
      <c r="AU181" s="239" t="s">
        <v>93</v>
      </c>
      <c r="AY181" s="17" t="s">
        <v>148</v>
      </c>
      <c r="BE181" s="240">
        <f>IF(N181="základná",J181,0)</f>
        <v>0</v>
      </c>
      <c r="BF181" s="240">
        <f>IF(N181="znížená",J181,0)</f>
        <v>0</v>
      </c>
      <c r="BG181" s="240">
        <f>IF(N181="zákl. prenesená",J181,0)</f>
        <v>0</v>
      </c>
      <c r="BH181" s="240">
        <f>IF(N181="zníž. prenesená",J181,0)</f>
        <v>0</v>
      </c>
      <c r="BI181" s="240">
        <f>IF(N181="nulová",J181,0)</f>
        <v>0</v>
      </c>
      <c r="BJ181" s="17" t="s">
        <v>93</v>
      </c>
      <c r="BK181" s="241">
        <f>ROUND(I181*H181,3)</f>
        <v>0</v>
      </c>
      <c r="BL181" s="17" t="s">
        <v>100</v>
      </c>
      <c r="BM181" s="239" t="s">
        <v>685</v>
      </c>
    </row>
    <row r="182" s="14" customFormat="1">
      <c r="A182" s="14"/>
      <c r="B182" s="253"/>
      <c r="C182" s="254"/>
      <c r="D182" s="244" t="s">
        <v>155</v>
      </c>
      <c r="E182" s="254"/>
      <c r="F182" s="256" t="s">
        <v>686</v>
      </c>
      <c r="G182" s="254"/>
      <c r="H182" s="257">
        <v>56.560000000000002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155</v>
      </c>
      <c r="AU182" s="263" t="s">
        <v>93</v>
      </c>
      <c r="AV182" s="14" t="s">
        <v>93</v>
      </c>
      <c r="AW182" s="14" t="s">
        <v>4</v>
      </c>
      <c r="AX182" s="14" t="s">
        <v>83</v>
      </c>
      <c r="AY182" s="263" t="s">
        <v>148</v>
      </c>
    </row>
    <row r="183" s="2" customFormat="1" ht="16.5" customHeight="1">
      <c r="A183" s="38"/>
      <c r="B183" s="39"/>
      <c r="C183" s="228" t="s">
        <v>238</v>
      </c>
      <c r="D183" s="228" t="s">
        <v>150</v>
      </c>
      <c r="E183" s="229" t="s">
        <v>687</v>
      </c>
      <c r="F183" s="230" t="s">
        <v>688</v>
      </c>
      <c r="G183" s="231" t="s">
        <v>236</v>
      </c>
      <c r="H183" s="232">
        <v>3</v>
      </c>
      <c r="I183" s="233"/>
      <c r="J183" s="232">
        <f>ROUND(I183*H183,3)</f>
        <v>0</v>
      </c>
      <c r="K183" s="234"/>
      <c r="L183" s="44"/>
      <c r="M183" s="235" t="s">
        <v>1</v>
      </c>
      <c r="N183" s="236" t="s">
        <v>41</v>
      </c>
      <c r="O183" s="91"/>
      <c r="P183" s="237">
        <f>O183*H183</f>
        <v>0</v>
      </c>
      <c r="Q183" s="237">
        <v>0.15306</v>
      </c>
      <c r="R183" s="237">
        <f>Q183*H183</f>
        <v>0.45918000000000003</v>
      </c>
      <c r="S183" s="237">
        <v>0</v>
      </c>
      <c r="T183" s="23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9" t="s">
        <v>100</v>
      </c>
      <c r="AT183" s="239" t="s">
        <v>150</v>
      </c>
      <c r="AU183" s="239" t="s">
        <v>93</v>
      </c>
      <c r="AY183" s="17" t="s">
        <v>148</v>
      </c>
      <c r="BE183" s="240">
        <f>IF(N183="základná",J183,0)</f>
        <v>0</v>
      </c>
      <c r="BF183" s="240">
        <f>IF(N183="znížená",J183,0)</f>
        <v>0</v>
      </c>
      <c r="BG183" s="240">
        <f>IF(N183="zákl. prenesená",J183,0)</f>
        <v>0</v>
      </c>
      <c r="BH183" s="240">
        <f>IF(N183="zníž. prenesená",J183,0)</f>
        <v>0</v>
      </c>
      <c r="BI183" s="240">
        <f>IF(N183="nulová",J183,0)</f>
        <v>0</v>
      </c>
      <c r="BJ183" s="17" t="s">
        <v>93</v>
      </c>
      <c r="BK183" s="241">
        <f>ROUND(I183*H183,3)</f>
        <v>0</v>
      </c>
      <c r="BL183" s="17" t="s">
        <v>100</v>
      </c>
      <c r="BM183" s="239" t="s">
        <v>689</v>
      </c>
    </row>
    <row r="184" s="2" customFormat="1" ht="16.5" customHeight="1">
      <c r="A184" s="38"/>
      <c r="B184" s="39"/>
      <c r="C184" s="228" t="s">
        <v>243</v>
      </c>
      <c r="D184" s="228" t="s">
        <v>150</v>
      </c>
      <c r="E184" s="229" t="s">
        <v>690</v>
      </c>
      <c r="F184" s="230" t="s">
        <v>691</v>
      </c>
      <c r="G184" s="231" t="s">
        <v>405</v>
      </c>
      <c r="H184" s="232">
        <v>1</v>
      </c>
      <c r="I184" s="233"/>
      <c r="J184" s="232">
        <f>ROUND(I184*H184,3)</f>
        <v>0</v>
      </c>
      <c r="K184" s="234"/>
      <c r="L184" s="44"/>
      <c r="M184" s="235" t="s">
        <v>1</v>
      </c>
      <c r="N184" s="236" t="s">
        <v>41</v>
      </c>
      <c r="O184" s="91"/>
      <c r="P184" s="237">
        <f>O184*H184</f>
        <v>0</v>
      </c>
      <c r="Q184" s="237">
        <v>0.97299000000000002</v>
      </c>
      <c r="R184" s="237">
        <f>Q184*H184</f>
        <v>0.97299000000000002</v>
      </c>
      <c r="S184" s="237">
        <v>0</v>
      </c>
      <c r="T184" s="23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100</v>
      </c>
      <c r="AT184" s="239" t="s">
        <v>150</v>
      </c>
      <c r="AU184" s="239" t="s">
        <v>93</v>
      </c>
      <c r="AY184" s="17" t="s">
        <v>148</v>
      </c>
      <c r="BE184" s="240">
        <f>IF(N184="základná",J184,0)</f>
        <v>0</v>
      </c>
      <c r="BF184" s="240">
        <f>IF(N184="znížená",J184,0)</f>
        <v>0</v>
      </c>
      <c r="BG184" s="240">
        <f>IF(N184="zákl. prenesená",J184,0)</f>
        <v>0</v>
      </c>
      <c r="BH184" s="240">
        <f>IF(N184="zníž. prenesená",J184,0)</f>
        <v>0</v>
      </c>
      <c r="BI184" s="240">
        <f>IF(N184="nulová",J184,0)</f>
        <v>0</v>
      </c>
      <c r="BJ184" s="17" t="s">
        <v>93</v>
      </c>
      <c r="BK184" s="241">
        <f>ROUND(I184*H184,3)</f>
        <v>0</v>
      </c>
      <c r="BL184" s="17" t="s">
        <v>100</v>
      </c>
      <c r="BM184" s="239" t="s">
        <v>692</v>
      </c>
    </row>
    <row r="185" s="2" customFormat="1" ht="16.5" customHeight="1">
      <c r="A185" s="38"/>
      <c r="B185" s="39"/>
      <c r="C185" s="228" t="s">
        <v>247</v>
      </c>
      <c r="D185" s="228" t="s">
        <v>150</v>
      </c>
      <c r="E185" s="229" t="s">
        <v>693</v>
      </c>
      <c r="F185" s="230" t="s">
        <v>694</v>
      </c>
      <c r="G185" s="231" t="s">
        <v>236</v>
      </c>
      <c r="H185" s="232">
        <v>2</v>
      </c>
      <c r="I185" s="233"/>
      <c r="J185" s="232">
        <f>ROUND(I185*H185,3)</f>
        <v>0</v>
      </c>
      <c r="K185" s="234"/>
      <c r="L185" s="44"/>
      <c r="M185" s="235" t="s">
        <v>1</v>
      </c>
      <c r="N185" s="236" t="s">
        <v>41</v>
      </c>
      <c r="O185" s="91"/>
      <c r="P185" s="237">
        <f>O185*H185</f>
        <v>0</v>
      </c>
      <c r="Q185" s="237">
        <v>0.20089000000000001</v>
      </c>
      <c r="R185" s="237">
        <f>Q185*H185</f>
        <v>0.40178000000000003</v>
      </c>
      <c r="S185" s="237">
        <v>0</v>
      </c>
      <c r="T185" s="23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9" t="s">
        <v>100</v>
      </c>
      <c r="AT185" s="239" t="s">
        <v>150</v>
      </c>
      <c r="AU185" s="239" t="s">
        <v>93</v>
      </c>
      <c r="AY185" s="17" t="s">
        <v>148</v>
      </c>
      <c r="BE185" s="240">
        <f>IF(N185="základná",J185,0)</f>
        <v>0</v>
      </c>
      <c r="BF185" s="240">
        <f>IF(N185="znížená",J185,0)</f>
        <v>0</v>
      </c>
      <c r="BG185" s="240">
        <f>IF(N185="zákl. prenesená",J185,0)</f>
        <v>0</v>
      </c>
      <c r="BH185" s="240">
        <f>IF(N185="zníž. prenesená",J185,0)</f>
        <v>0</v>
      </c>
      <c r="BI185" s="240">
        <f>IF(N185="nulová",J185,0)</f>
        <v>0</v>
      </c>
      <c r="BJ185" s="17" t="s">
        <v>93</v>
      </c>
      <c r="BK185" s="241">
        <f>ROUND(I185*H185,3)</f>
        <v>0</v>
      </c>
      <c r="BL185" s="17" t="s">
        <v>100</v>
      </c>
      <c r="BM185" s="239" t="s">
        <v>695</v>
      </c>
    </row>
    <row r="186" s="2" customFormat="1" ht="16.5" customHeight="1">
      <c r="A186" s="38"/>
      <c r="B186" s="39"/>
      <c r="C186" s="228" t="s">
        <v>252</v>
      </c>
      <c r="D186" s="228" t="s">
        <v>150</v>
      </c>
      <c r="E186" s="229" t="s">
        <v>696</v>
      </c>
      <c r="F186" s="230" t="s">
        <v>697</v>
      </c>
      <c r="G186" s="231" t="s">
        <v>281</v>
      </c>
      <c r="H186" s="232">
        <v>3</v>
      </c>
      <c r="I186" s="233"/>
      <c r="J186" s="232">
        <f>ROUND(I186*H186,3)</f>
        <v>0</v>
      </c>
      <c r="K186" s="234"/>
      <c r="L186" s="44"/>
      <c r="M186" s="235" t="s">
        <v>1</v>
      </c>
      <c r="N186" s="236" t="s">
        <v>41</v>
      </c>
      <c r="O186" s="91"/>
      <c r="P186" s="237">
        <f>O186*H186</f>
        <v>0</v>
      </c>
      <c r="Q186" s="237">
        <v>0.11958000000000001</v>
      </c>
      <c r="R186" s="237">
        <f>Q186*H186</f>
        <v>0.35874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100</v>
      </c>
      <c r="AT186" s="239" t="s">
        <v>150</v>
      </c>
      <c r="AU186" s="239" t="s">
        <v>93</v>
      </c>
      <c r="AY186" s="17" t="s">
        <v>148</v>
      </c>
      <c r="BE186" s="240">
        <f>IF(N186="základná",J186,0)</f>
        <v>0</v>
      </c>
      <c r="BF186" s="240">
        <f>IF(N186="znížená",J186,0)</f>
        <v>0</v>
      </c>
      <c r="BG186" s="240">
        <f>IF(N186="zákl. prenesená",J186,0)</f>
        <v>0</v>
      </c>
      <c r="BH186" s="240">
        <f>IF(N186="zníž. prenesená",J186,0)</f>
        <v>0</v>
      </c>
      <c r="BI186" s="240">
        <f>IF(N186="nulová",J186,0)</f>
        <v>0</v>
      </c>
      <c r="BJ186" s="17" t="s">
        <v>93</v>
      </c>
      <c r="BK186" s="241">
        <f>ROUND(I186*H186,3)</f>
        <v>0</v>
      </c>
      <c r="BL186" s="17" t="s">
        <v>100</v>
      </c>
      <c r="BM186" s="239" t="s">
        <v>698</v>
      </c>
    </row>
    <row r="187" s="2" customFormat="1" ht="16.5" customHeight="1">
      <c r="A187" s="38"/>
      <c r="B187" s="39"/>
      <c r="C187" s="228" t="s">
        <v>257</v>
      </c>
      <c r="D187" s="228" t="s">
        <v>150</v>
      </c>
      <c r="E187" s="229" t="s">
        <v>699</v>
      </c>
      <c r="F187" s="230" t="s">
        <v>700</v>
      </c>
      <c r="G187" s="231" t="s">
        <v>236</v>
      </c>
      <c r="H187" s="232">
        <v>3</v>
      </c>
      <c r="I187" s="233"/>
      <c r="J187" s="232">
        <f>ROUND(I187*H187,3)</f>
        <v>0</v>
      </c>
      <c r="K187" s="234"/>
      <c r="L187" s="44"/>
      <c r="M187" s="235" t="s">
        <v>1</v>
      </c>
      <c r="N187" s="236" t="s">
        <v>41</v>
      </c>
      <c r="O187" s="91"/>
      <c r="P187" s="237">
        <f>O187*H187</f>
        <v>0</v>
      </c>
      <c r="Q187" s="237">
        <v>0.11958000000000001</v>
      </c>
      <c r="R187" s="237">
        <f>Q187*H187</f>
        <v>0.35874</v>
      </c>
      <c r="S187" s="237">
        <v>0</v>
      </c>
      <c r="T187" s="23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9" t="s">
        <v>100</v>
      </c>
      <c r="AT187" s="239" t="s">
        <v>150</v>
      </c>
      <c r="AU187" s="239" t="s">
        <v>93</v>
      </c>
      <c r="AY187" s="17" t="s">
        <v>148</v>
      </c>
      <c r="BE187" s="240">
        <f>IF(N187="základná",J187,0)</f>
        <v>0</v>
      </c>
      <c r="BF187" s="240">
        <f>IF(N187="znížená",J187,0)</f>
        <v>0</v>
      </c>
      <c r="BG187" s="240">
        <f>IF(N187="zákl. prenesená",J187,0)</f>
        <v>0</v>
      </c>
      <c r="BH187" s="240">
        <f>IF(N187="zníž. prenesená",J187,0)</f>
        <v>0</v>
      </c>
      <c r="BI187" s="240">
        <f>IF(N187="nulová",J187,0)</f>
        <v>0</v>
      </c>
      <c r="BJ187" s="17" t="s">
        <v>93</v>
      </c>
      <c r="BK187" s="241">
        <f>ROUND(I187*H187,3)</f>
        <v>0</v>
      </c>
      <c r="BL187" s="17" t="s">
        <v>100</v>
      </c>
      <c r="BM187" s="239" t="s">
        <v>701</v>
      </c>
    </row>
    <row r="188" s="2" customFormat="1" ht="16.5" customHeight="1">
      <c r="A188" s="38"/>
      <c r="B188" s="39"/>
      <c r="C188" s="228" t="s">
        <v>261</v>
      </c>
      <c r="D188" s="228" t="s">
        <v>150</v>
      </c>
      <c r="E188" s="229" t="s">
        <v>702</v>
      </c>
      <c r="F188" s="230" t="s">
        <v>703</v>
      </c>
      <c r="G188" s="231" t="s">
        <v>281</v>
      </c>
      <c r="H188" s="232">
        <v>1</v>
      </c>
      <c r="I188" s="233"/>
      <c r="J188" s="232">
        <f>ROUND(I188*H188,3)</f>
        <v>0</v>
      </c>
      <c r="K188" s="234"/>
      <c r="L188" s="44"/>
      <c r="M188" s="235" t="s">
        <v>1</v>
      </c>
      <c r="N188" s="236" t="s">
        <v>41</v>
      </c>
      <c r="O188" s="91"/>
      <c r="P188" s="237">
        <f>O188*H188</f>
        <v>0</v>
      </c>
      <c r="Q188" s="237">
        <v>0.0060099999999999997</v>
      </c>
      <c r="R188" s="237">
        <f>Q188*H188</f>
        <v>0.0060099999999999997</v>
      </c>
      <c r="S188" s="237">
        <v>0</v>
      </c>
      <c r="T188" s="23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9" t="s">
        <v>100</v>
      </c>
      <c r="AT188" s="239" t="s">
        <v>150</v>
      </c>
      <c r="AU188" s="239" t="s">
        <v>93</v>
      </c>
      <c r="AY188" s="17" t="s">
        <v>148</v>
      </c>
      <c r="BE188" s="240">
        <f>IF(N188="základná",J188,0)</f>
        <v>0</v>
      </c>
      <c r="BF188" s="240">
        <f>IF(N188="znížená",J188,0)</f>
        <v>0</v>
      </c>
      <c r="BG188" s="240">
        <f>IF(N188="zákl. prenesená",J188,0)</f>
        <v>0</v>
      </c>
      <c r="BH188" s="240">
        <f>IF(N188="zníž. prenesená",J188,0)</f>
        <v>0</v>
      </c>
      <c r="BI188" s="240">
        <f>IF(N188="nulová",J188,0)</f>
        <v>0</v>
      </c>
      <c r="BJ188" s="17" t="s">
        <v>93</v>
      </c>
      <c r="BK188" s="241">
        <f>ROUND(I188*H188,3)</f>
        <v>0</v>
      </c>
      <c r="BL188" s="17" t="s">
        <v>100</v>
      </c>
      <c r="BM188" s="239" t="s">
        <v>704</v>
      </c>
    </row>
    <row r="189" s="2" customFormat="1" ht="33" customHeight="1">
      <c r="A189" s="38"/>
      <c r="B189" s="39"/>
      <c r="C189" s="228" t="s">
        <v>266</v>
      </c>
      <c r="D189" s="228" t="s">
        <v>150</v>
      </c>
      <c r="E189" s="229" t="s">
        <v>196</v>
      </c>
      <c r="F189" s="230" t="s">
        <v>197</v>
      </c>
      <c r="G189" s="231" t="s">
        <v>160</v>
      </c>
      <c r="H189" s="232">
        <v>420</v>
      </c>
      <c r="I189" s="233"/>
      <c r="J189" s="232">
        <f>ROUND(I189*H189,3)</f>
        <v>0</v>
      </c>
      <c r="K189" s="234"/>
      <c r="L189" s="44"/>
      <c r="M189" s="235" t="s">
        <v>1</v>
      </c>
      <c r="N189" s="236" t="s">
        <v>41</v>
      </c>
      <c r="O189" s="91"/>
      <c r="P189" s="237">
        <f>O189*H189</f>
        <v>0</v>
      </c>
      <c r="Q189" s="237">
        <v>0.02572</v>
      </c>
      <c r="R189" s="237">
        <f>Q189*H189</f>
        <v>10.8024</v>
      </c>
      <c r="S189" s="237">
        <v>0</v>
      </c>
      <c r="T189" s="23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9" t="s">
        <v>100</v>
      </c>
      <c r="AT189" s="239" t="s">
        <v>150</v>
      </c>
      <c r="AU189" s="239" t="s">
        <v>93</v>
      </c>
      <c r="AY189" s="17" t="s">
        <v>148</v>
      </c>
      <c r="BE189" s="240">
        <f>IF(N189="základná",J189,0)</f>
        <v>0</v>
      </c>
      <c r="BF189" s="240">
        <f>IF(N189="znížená",J189,0)</f>
        <v>0</v>
      </c>
      <c r="BG189" s="240">
        <f>IF(N189="zákl. prenesená",J189,0)</f>
        <v>0</v>
      </c>
      <c r="BH189" s="240">
        <f>IF(N189="zníž. prenesená",J189,0)</f>
        <v>0</v>
      </c>
      <c r="BI189" s="240">
        <f>IF(N189="nulová",J189,0)</f>
        <v>0</v>
      </c>
      <c r="BJ189" s="17" t="s">
        <v>93</v>
      </c>
      <c r="BK189" s="241">
        <f>ROUND(I189*H189,3)</f>
        <v>0</v>
      </c>
      <c r="BL189" s="17" t="s">
        <v>100</v>
      </c>
      <c r="BM189" s="239" t="s">
        <v>705</v>
      </c>
    </row>
    <row r="190" s="2" customFormat="1" ht="44.25" customHeight="1">
      <c r="A190" s="38"/>
      <c r="B190" s="39"/>
      <c r="C190" s="228" t="s">
        <v>272</v>
      </c>
      <c r="D190" s="228" t="s">
        <v>150</v>
      </c>
      <c r="E190" s="229" t="s">
        <v>706</v>
      </c>
      <c r="F190" s="230" t="s">
        <v>707</v>
      </c>
      <c r="G190" s="231" t="s">
        <v>160</v>
      </c>
      <c r="H190" s="232">
        <v>420</v>
      </c>
      <c r="I190" s="233"/>
      <c r="J190" s="232">
        <f>ROUND(I190*H190,3)</f>
        <v>0</v>
      </c>
      <c r="K190" s="234"/>
      <c r="L190" s="44"/>
      <c r="M190" s="235" t="s">
        <v>1</v>
      </c>
      <c r="N190" s="236" t="s">
        <v>41</v>
      </c>
      <c r="O190" s="91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9" t="s">
        <v>100</v>
      </c>
      <c r="AT190" s="239" t="s">
        <v>150</v>
      </c>
      <c r="AU190" s="239" t="s">
        <v>93</v>
      </c>
      <c r="AY190" s="17" t="s">
        <v>148</v>
      </c>
      <c r="BE190" s="240">
        <f>IF(N190="základná",J190,0)</f>
        <v>0</v>
      </c>
      <c r="BF190" s="240">
        <f>IF(N190="znížená",J190,0)</f>
        <v>0</v>
      </c>
      <c r="BG190" s="240">
        <f>IF(N190="zákl. prenesená",J190,0)</f>
        <v>0</v>
      </c>
      <c r="BH190" s="240">
        <f>IF(N190="zníž. prenesená",J190,0)</f>
        <v>0</v>
      </c>
      <c r="BI190" s="240">
        <f>IF(N190="nulová",J190,0)</f>
        <v>0</v>
      </c>
      <c r="BJ190" s="17" t="s">
        <v>93</v>
      </c>
      <c r="BK190" s="241">
        <f>ROUND(I190*H190,3)</f>
        <v>0</v>
      </c>
      <c r="BL190" s="17" t="s">
        <v>100</v>
      </c>
      <c r="BM190" s="239" t="s">
        <v>708</v>
      </c>
    </row>
    <row r="191" s="2" customFormat="1" ht="33" customHeight="1">
      <c r="A191" s="38"/>
      <c r="B191" s="39"/>
      <c r="C191" s="228" t="s">
        <v>278</v>
      </c>
      <c r="D191" s="228" t="s">
        <v>150</v>
      </c>
      <c r="E191" s="229" t="s">
        <v>200</v>
      </c>
      <c r="F191" s="230" t="s">
        <v>201</v>
      </c>
      <c r="G191" s="231" t="s">
        <v>160</v>
      </c>
      <c r="H191" s="232">
        <v>420</v>
      </c>
      <c r="I191" s="233"/>
      <c r="J191" s="232">
        <f>ROUND(I191*H191,3)</f>
        <v>0</v>
      </c>
      <c r="K191" s="234"/>
      <c r="L191" s="44"/>
      <c r="M191" s="235" t="s">
        <v>1</v>
      </c>
      <c r="N191" s="236" t="s">
        <v>41</v>
      </c>
      <c r="O191" s="91"/>
      <c r="P191" s="237">
        <f>O191*H191</f>
        <v>0</v>
      </c>
      <c r="Q191" s="237">
        <v>0.02572</v>
      </c>
      <c r="R191" s="237">
        <f>Q191*H191</f>
        <v>10.8024</v>
      </c>
      <c r="S191" s="237">
        <v>0</v>
      </c>
      <c r="T191" s="23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9" t="s">
        <v>100</v>
      </c>
      <c r="AT191" s="239" t="s">
        <v>150</v>
      </c>
      <c r="AU191" s="239" t="s">
        <v>93</v>
      </c>
      <c r="AY191" s="17" t="s">
        <v>148</v>
      </c>
      <c r="BE191" s="240">
        <f>IF(N191="základná",J191,0)</f>
        <v>0</v>
      </c>
      <c r="BF191" s="240">
        <f>IF(N191="znížená",J191,0)</f>
        <v>0</v>
      </c>
      <c r="BG191" s="240">
        <f>IF(N191="zákl. prenesená",J191,0)</f>
        <v>0</v>
      </c>
      <c r="BH191" s="240">
        <f>IF(N191="zníž. prenesená",J191,0)</f>
        <v>0</v>
      </c>
      <c r="BI191" s="240">
        <f>IF(N191="nulová",J191,0)</f>
        <v>0</v>
      </c>
      <c r="BJ191" s="17" t="s">
        <v>93</v>
      </c>
      <c r="BK191" s="241">
        <f>ROUND(I191*H191,3)</f>
        <v>0</v>
      </c>
      <c r="BL191" s="17" t="s">
        <v>100</v>
      </c>
      <c r="BM191" s="239" t="s">
        <v>709</v>
      </c>
    </row>
    <row r="192" s="2" customFormat="1" ht="44.25" customHeight="1">
      <c r="A192" s="38"/>
      <c r="B192" s="39"/>
      <c r="C192" s="228" t="s">
        <v>287</v>
      </c>
      <c r="D192" s="228" t="s">
        <v>150</v>
      </c>
      <c r="E192" s="229" t="s">
        <v>212</v>
      </c>
      <c r="F192" s="230" t="s">
        <v>213</v>
      </c>
      <c r="G192" s="231" t="s">
        <v>153</v>
      </c>
      <c r="H192" s="232">
        <v>0.59399999999999997</v>
      </c>
      <c r="I192" s="233"/>
      <c r="J192" s="232">
        <f>ROUND(I192*H192,3)</f>
        <v>0</v>
      </c>
      <c r="K192" s="234"/>
      <c r="L192" s="44"/>
      <c r="M192" s="235" t="s">
        <v>1</v>
      </c>
      <c r="N192" s="236" t="s">
        <v>41</v>
      </c>
      <c r="O192" s="91"/>
      <c r="P192" s="237">
        <f>O192*H192</f>
        <v>0</v>
      </c>
      <c r="Q192" s="237">
        <v>0</v>
      </c>
      <c r="R192" s="237">
        <f>Q192*H192</f>
        <v>0</v>
      </c>
      <c r="S192" s="237">
        <v>1.905</v>
      </c>
      <c r="T192" s="238">
        <f>S192*H192</f>
        <v>1.13157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9" t="s">
        <v>100</v>
      </c>
      <c r="AT192" s="239" t="s">
        <v>150</v>
      </c>
      <c r="AU192" s="239" t="s">
        <v>93</v>
      </c>
      <c r="AY192" s="17" t="s">
        <v>148</v>
      </c>
      <c r="BE192" s="240">
        <f>IF(N192="základná",J192,0)</f>
        <v>0</v>
      </c>
      <c r="BF192" s="240">
        <f>IF(N192="znížená",J192,0)</f>
        <v>0</v>
      </c>
      <c r="BG192" s="240">
        <f>IF(N192="zákl. prenesená",J192,0)</f>
        <v>0</v>
      </c>
      <c r="BH192" s="240">
        <f>IF(N192="zníž. prenesená",J192,0)</f>
        <v>0</v>
      </c>
      <c r="BI192" s="240">
        <f>IF(N192="nulová",J192,0)</f>
        <v>0</v>
      </c>
      <c r="BJ192" s="17" t="s">
        <v>93</v>
      </c>
      <c r="BK192" s="241">
        <f>ROUND(I192*H192,3)</f>
        <v>0</v>
      </c>
      <c r="BL192" s="17" t="s">
        <v>100</v>
      </c>
      <c r="BM192" s="239" t="s">
        <v>710</v>
      </c>
    </row>
    <row r="193" s="14" customFormat="1">
      <c r="A193" s="14"/>
      <c r="B193" s="253"/>
      <c r="C193" s="254"/>
      <c r="D193" s="244" t="s">
        <v>155</v>
      </c>
      <c r="E193" s="255" t="s">
        <v>1</v>
      </c>
      <c r="F193" s="256" t="s">
        <v>711</v>
      </c>
      <c r="G193" s="254"/>
      <c r="H193" s="257">
        <v>0.59399999999999997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155</v>
      </c>
      <c r="AU193" s="263" t="s">
        <v>93</v>
      </c>
      <c r="AV193" s="14" t="s">
        <v>93</v>
      </c>
      <c r="AW193" s="14" t="s">
        <v>30</v>
      </c>
      <c r="AX193" s="14" t="s">
        <v>83</v>
      </c>
      <c r="AY193" s="263" t="s">
        <v>148</v>
      </c>
    </row>
    <row r="194" s="2" customFormat="1" ht="21.75" customHeight="1">
      <c r="A194" s="38"/>
      <c r="B194" s="39"/>
      <c r="C194" s="228" t="s">
        <v>291</v>
      </c>
      <c r="D194" s="228" t="s">
        <v>150</v>
      </c>
      <c r="E194" s="229" t="s">
        <v>712</v>
      </c>
      <c r="F194" s="230" t="s">
        <v>713</v>
      </c>
      <c r="G194" s="231" t="s">
        <v>160</v>
      </c>
      <c r="H194" s="232">
        <v>93</v>
      </c>
      <c r="I194" s="233"/>
      <c r="J194" s="232">
        <f>ROUND(I194*H194,3)</f>
        <v>0</v>
      </c>
      <c r="K194" s="234"/>
      <c r="L194" s="44"/>
      <c r="M194" s="235" t="s">
        <v>1</v>
      </c>
      <c r="N194" s="236" t="s">
        <v>41</v>
      </c>
      <c r="O194" s="91"/>
      <c r="P194" s="237">
        <f>O194*H194</f>
        <v>0</v>
      </c>
      <c r="Q194" s="237">
        <v>1.0000000000000001E-05</v>
      </c>
      <c r="R194" s="237">
        <f>Q194*H194</f>
        <v>0.00093000000000000005</v>
      </c>
      <c r="S194" s="237">
        <v>0</v>
      </c>
      <c r="T194" s="23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9" t="s">
        <v>100</v>
      </c>
      <c r="AT194" s="239" t="s">
        <v>150</v>
      </c>
      <c r="AU194" s="239" t="s">
        <v>93</v>
      </c>
      <c r="AY194" s="17" t="s">
        <v>148</v>
      </c>
      <c r="BE194" s="240">
        <f>IF(N194="základná",J194,0)</f>
        <v>0</v>
      </c>
      <c r="BF194" s="240">
        <f>IF(N194="znížená",J194,0)</f>
        <v>0</v>
      </c>
      <c r="BG194" s="240">
        <f>IF(N194="zákl. prenesená",J194,0)</f>
        <v>0</v>
      </c>
      <c r="BH194" s="240">
        <f>IF(N194="zníž. prenesená",J194,0)</f>
        <v>0</v>
      </c>
      <c r="BI194" s="240">
        <f>IF(N194="nulová",J194,0)</f>
        <v>0</v>
      </c>
      <c r="BJ194" s="17" t="s">
        <v>93</v>
      </c>
      <c r="BK194" s="241">
        <f>ROUND(I194*H194,3)</f>
        <v>0</v>
      </c>
      <c r="BL194" s="17" t="s">
        <v>100</v>
      </c>
      <c r="BM194" s="239" t="s">
        <v>714</v>
      </c>
    </row>
    <row r="195" s="2" customFormat="1" ht="33" customHeight="1">
      <c r="A195" s="38"/>
      <c r="B195" s="39"/>
      <c r="C195" s="228" t="s">
        <v>295</v>
      </c>
      <c r="D195" s="228" t="s">
        <v>150</v>
      </c>
      <c r="E195" s="229" t="s">
        <v>221</v>
      </c>
      <c r="F195" s="230" t="s">
        <v>222</v>
      </c>
      <c r="G195" s="231" t="s">
        <v>160</v>
      </c>
      <c r="H195" s="232">
        <v>59</v>
      </c>
      <c r="I195" s="233"/>
      <c r="J195" s="232">
        <f>ROUND(I195*H195,3)</f>
        <v>0</v>
      </c>
      <c r="K195" s="234"/>
      <c r="L195" s="44"/>
      <c r="M195" s="235" t="s">
        <v>1</v>
      </c>
      <c r="N195" s="236" t="s">
        <v>41</v>
      </c>
      <c r="O195" s="91"/>
      <c r="P195" s="237">
        <f>O195*H195</f>
        <v>0</v>
      </c>
      <c r="Q195" s="237">
        <v>0</v>
      </c>
      <c r="R195" s="237">
        <f>Q195*H195</f>
        <v>0</v>
      </c>
      <c r="S195" s="237">
        <v>0.02</v>
      </c>
      <c r="T195" s="238">
        <f>S195*H195</f>
        <v>1.1799999999999999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9" t="s">
        <v>100</v>
      </c>
      <c r="AT195" s="239" t="s">
        <v>150</v>
      </c>
      <c r="AU195" s="239" t="s">
        <v>93</v>
      </c>
      <c r="AY195" s="17" t="s">
        <v>148</v>
      </c>
      <c r="BE195" s="240">
        <f>IF(N195="základná",J195,0)</f>
        <v>0</v>
      </c>
      <c r="BF195" s="240">
        <f>IF(N195="znížená",J195,0)</f>
        <v>0</v>
      </c>
      <c r="BG195" s="240">
        <f>IF(N195="zákl. prenesená",J195,0)</f>
        <v>0</v>
      </c>
      <c r="BH195" s="240">
        <f>IF(N195="zníž. prenesená",J195,0)</f>
        <v>0</v>
      </c>
      <c r="BI195" s="240">
        <f>IF(N195="nulová",J195,0)</f>
        <v>0</v>
      </c>
      <c r="BJ195" s="17" t="s">
        <v>93</v>
      </c>
      <c r="BK195" s="241">
        <f>ROUND(I195*H195,3)</f>
        <v>0</v>
      </c>
      <c r="BL195" s="17" t="s">
        <v>100</v>
      </c>
      <c r="BM195" s="239" t="s">
        <v>715</v>
      </c>
    </row>
    <row r="196" s="2" customFormat="1" ht="21.75" customHeight="1">
      <c r="A196" s="38"/>
      <c r="B196" s="39"/>
      <c r="C196" s="228" t="s">
        <v>300</v>
      </c>
      <c r="D196" s="228" t="s">
        <v>150</v>
      </c>
      <c r="E196" s="229" t="s">
        <v>230</v>
      </c>
      <c r="F196" s="230" t="s">
        <v>231</v>
      </c>
      <c r="G196" s="231" t="s">
        <v>184</v>
      </c>
      <c r="H196" s="232">
        <v>8.8499999999999996</v>
      </c>
      <c r="I196" s="233"/>
      <c r="J196" s="232">
        <f>ROUND(I196*H196,3)</f>
        <v>0</v>
      </c>
      <c r="K196" s="234"/>
      <c r="L196" s="44"/>
      <c r="M196" s="235" t="s">
        <v>1</v>
      </c>
      <c r="N196" s="236" t="s">
        <v>41</v>
      </c>
      <c r="O196" s="91"/>
      <c r="P196" s="237">
        <f>O196*H196</f>
        <v>0</v>
      </c>
      <c r="Q196" s="237">
        <v>0</v>
      </c>
      <c r="R196" s="237">
        <f>Q196*H196</f>
        <v>0</v>
      </c>
      <c r="S196" s="237">
        <v>0.012</v>
      </c>
      <c r="T196" s="238">
        <f>S196*H196</f>
        <v>0.1062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9" t="s">
        <v>100</v>
      </c>
      <c r="AT196" s="239" t="s">
        <v>150</v>
      </c>
      <c r="AU196" s="239" t="s">
        <v>93</v>
      </c>
      <c r="AY196" s="17" t="s">
        <v>148</v>
      </c>
      <c r="BE196" s="240">
        <f>IF(N196="základná",J196,0)</f>
        <v>0</v>
      </c>
      <c r="BF196" s="240">
        <f>IF(N196="znížená",J196,0)</f>
        <v>0</v>
      </c>
      <c r="BG196" s="240">
        <f>IF(N196="zákl. prenesená",J196,0)</f>
        <v>0</v>
      </c>
      <c r="BH196" s="240">
        <f>IF(N196="zníž. prenesená",J196,0)</f>
        <v>0</v>
      </c>
      <c r="BI196" s="240">
        <f>IF(N196="nulová",J196,0)</f>
        <v>0</v>
      </c>
      <c r="BJ196" s="17" t="s">
        <v>93</v>
      </c>
      <c r="BK196" s="241">
        <f>ROUND(I196*H196,3)</f>
        <v>0</v>
      </c>
      <c r="BL196" s="17" t="s">
        <v>100</v>
      </c>
      <c r="BM196" s="239" t="s">
        <v>716</v>
      </c>
    </row>
    <row r="197" s="14" customFormat="1">
      <c r="A197" s="14"/>
      <c r="B197" s="253"/>
      <c r="C197" s="254"/>
      <c r="D197" s="244" t="s">
        <v>155</v>
      </c>
      <c r="E197" s="255" t="s">
        <v>1</v>
      </c>
      <c r="F197" s="256" t="s">
        <v>717</v>
      </c>
      <c r="G197" s="254"/>
      <c r="H197" s="257">
        <v>8.8499999999999996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3" t="s">
        <v>155</v>
      </c>
      <c r="AU197" s="263" t="s">
        <v>93</v>
      </c>
      <c r="AV197" s="14" t="s">
        <v>93</v>
      </c>
      <c r="AW197" s="14" t="s">
        <v>30</v>
      </c>
      <c r="AX197" s="14" t="s">
        <v>83</v>
      </c>
      <c r="AY197" s="263" t="s">
        <v>148</v>
      </c>
    </row>
    <row r="198" s="2" customFormat="1" ht="21.75" customHeight="1">
      <c r="A198" s="38"/>
      <c r="B198" s="39"/>
      <c r="C198" s="228" t="s">
        <v>544</v>
      </c>
      <c r="D198" s="228" t="s">
        <v>150</v>
      </c>
      <c r="E198" s="229" t="s">
        <v>718</v>
      </c>
      <c r="F198" s="230" t="s">
        <v>719</v>
      </c>
      <c r="G198" s="231" t="s">
        <v>184</v>
      </c>
      <c r="H198" s="232">
        <v>13.5</v>
      </c>
      <c r="I198" s="233"/>
      <c r="J198" s="232">
        <f>ROUND(I198*H198,3)</f>
        <v>0</v>
      </c>
      <c r="K198" s="234"/>
      <c r="L198" s="44"/>
      <c r="M198" s="235" t="s">
        <v>1</v>
      </c>
      <c r="N198" s="236" t="s">
        <v>41</v>
      </c>
      <c r="O198" s="91"/>
      <c r="P198" s="237">
        <f>O198*H198</f>
        <v>0</v>
      </c>
      <c r="Q198" s="237">
        <v>0</v>
      </c>
      <c r="R198" s="237">
        <f>Q198*H198</f>
        <v>0</v>
      </c>
      <c r="S198" s="237">
        <v>0.0050000000000000001</v>
      </c>
      <c r="T198" s="238">
        <f>S198*H198</f>
        <v>0.067500000000000004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9" t="s">
        <v>100</v>
      </c>
      <c r="AT198" s="239" t="s">
        <v>150</v>
      </c>
      <c r="AU198" s="239" t="s">
        <v>93</v>
      </c>
      <c r="AY198" s="17" t="s">
        <v>148</v>
      </c>
      <c r="BE198" s="240">
        <f>IF(N198="základná",J198,0)</f>
        <v>0</v>
      </c>
      <c r="BF198" s="240">
        <f>IF(N198="znížená",J198,0)</f>
        <v>0</v>
      </c>
      <c r="BG198" s="240">
        <f>IF(N198="zákl. prenesená",J198,0)</f>
        <v>0</v>
      </c>
      <c r="BH198" s="240">
        <f>IF(N198="zníž. prenesená",J198,0)</f>
        <v>0</v>
      </c>
      <c r="BI198" s="240">
        <f>IF(N198="nulová",J198,0)</f>
        <v>0</v>
      </c>
      <c r="BJ198" s="17" t="s">
        <v>93</v>
      </c>
      <c r="BK198" s="241">
        <f>ROUND(I198*H198,3)</f>
        <v>0</v>
      </c>
      <c r="BL198" s="17" t="s">
        <v>100</v>
      </c>
      <c r="BM198" s="239" t="s">
        <v>720</v>
      </c>
    </row>
    <row r="199" s="14" customFormat="1">
      <c r="A199" s="14"/>
      <c r="B199" s="253"/>
      <c r="C199" s="254"/>
      <c r="D199" s="244" t="s">
        <v>155</v>
      </c>
      <c r="E199" s="255" t="s">
        <v>1</v>
      </c>
      <c r="F199" s="256" t="s">
        <v>721</v>
      </c>
      <c r="G199" s="254"/>
      <c r="H199" s="257">
        <v>13.5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155</v>
      </c>
      <c r="AU199" s="263" t="s">
        <v>93</v>
      </c>
      <c r="AV199" s="14" t="s">
        <v>93</v>
      </c>
      <c r="AW199" s="14" t="s">
        <v>30</v>
      </c>
      <c r="AX199" s="14" t="s">
        <v>83</v>
      </c>
      <c r="AY199" s="263" t="s">
        <v>148</v>
      </c>
    </row>
    <row r="200" s="2" customFormat="1" ht="21.75" customHeight="1">
      <c r="A200" s="38"/>
      <c r="B200" s="39"/>
      <c r="C200" s="228" t="s">
        <v>302</v>
      </c>
      <c r="D200" s="228" t="s">
        <v>150</v>
      </c>
      <c r="E200" s="229" t="s">
        <v>248</v>
      </c>
      <c r="F200" s="230" t="s">
        <v>249</v>
      </c>
      <c r="G200" s="231" t="s">
        <v>250</v>
      </c>
      <c r="H200" s="232">
        <v>2.5190000000000001</v>
      </c>
      <c r="I200" s="233"/>
      <c r="J200" s="232">
        <f>ROUND(I200*H200,3)</f>
        <v>0</v>
      </c>
      <c r="K200" s="234"/>
      <c r="L200" s="44"/>
      <c r="M200" s="235" t="s">
        <v>1</v>
      </c>
      <c r="N200" s="236" t="s">
        <v>41</v>
      </c>
      <c r="O200" s="91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9" t="s">
        <v>100</v>
      </c>
      <c r="AT200" s="239" t="s">
        <v>150</v>
      </c>
      <c r="AU200" s="239" t="s">
        <v>93</v>
      </c>
      <c r="AY200" s="17" t="s">
        <v>148</v>
      </c>
      <c r="BE200" s="240">
        <f>IF(N200="základná",J200,0)</f>
        <v>0</v>
      </c>
      <c r="BF200" s="240">
        <f>IF(N200="znížená",J200,0)</f>
        <v>0</v>
      </c>
      <c r="BG200" s="240">
        <f>IF(N200="zákl. prenesená",J200,0)</f>
        <v>0</v>
      </c>
      <c r="BH200" s="240">
        <f>IF(N200="zníž. prenesená",J200,0)</f>
        <v>0</v>
      </c>
      <c r="BI200" s="240">
        <f>IF(N200="nulová",J200,0)</f>
        <v>0</v>
      </c>
      <c r="BJ200" s="17" t="s">
        <v>93</v>
      </c>
      <c r="BK200" s="241">
        <f>ROUND(I200*H200,3)</f>
        <v>0</v>
      </c>
      <c r="BL200" s="17" t="s">
        <v>100</v>
      </c>
      <c r="BM200" s="239" t="s">
        <v>722</v>
      </c>
    </row>
    <row r="201" s="2" customFormat="1" ht="21.75" customHeight="1">
      <c r="A201" s="38"/>
      <c r="B201" s="39"/>
      <c r="C201" s="228" t="s">
        <v>308</v>
      </c>
      <c r="D201" s="228" t="s">
        <v>150</v>
      </c>
      <c r="E201" s="229" t="s">
        <v>253</v>
      </c>
      <c r="F201" s="230" t="s">
        <v>254</v>
      </c>
      <c r="G201" s="231" t="s">
        <v>250</v>
      </c>
      <c r="H201" s="232">
        <v>7.5570000000000004</v>
      </c>
      <c r="I201" s="233"/>
      <c r="J201" s="232">
        <f>ROUND(I201*H201,3)</f>
        <v>0</v>
      </c>
      <c r="K201" s="234"/>
      <c r="L201" s="44"/>
      <c r="M201" s="235" t="s">
        <v>1</v>
      </c>
      <c r="N201" s="236" t="s">
        <v>41</v>
      </c>
      <c r="O201" s="91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9" t="s">
        <v>100</v>
      </c>
      <c r="AT201" s="239" t="s">
        <v>150</v>
      </c>
      <c r="AU201" s="239" t="s">
        <v>93</v>
      </c>
      <c r="AY201" s="17" t="s">
        <v>148</v>
      </c>
      <c r="BE201" s="240">
        <f>IF(N201="základná",J201,0)</f>
        <v>0</v>
      </c>
      <c r="BF201" s="240">
        <f>IF(N201="znížená",J201,0)</f>
        <v>0</v>
      </c>
      <c r="BG201" s="240">
        <f>IF(N201="zákl. prenesená",J201,0)</f>
        <v>0</v>
      </c>
      <c r="BH201" s="240">
        <f>IF(N201="zníž. prenesená",J201,0)</f>
        <v>0</v>
      </c>
      <c r="BI201" s="240">
        <f>IF(N201="nulová",J201,0)</f>
        <v>0</v>
      </c>
      <c r="BJ201" s="17" t="s">
        <v>93</v>
      </c>
      <c r="BK201" s="241">
        <f>ROUND(I201*H201,3)</f>
        <v>0</v>
      </c>
      <c r="BL201" s="17" t="s">
        <v>100</v>
      </c>
      <c r="BM201" s="239" t="s">
        <v>723</v>
      </c>
    </row>
    <row r="202" s="14" customFormat="1">
      <c r="A202" s="14"/>
      <c r="B202" s="253"/>
      <c r="C202" s="254"/>
      <c r="D202" s="244" t="s">
        <v>155</v>
      </c>
      <c r="E202" s="254"/>
      <c r="F202" s="256" t="s">
        <v>724</v>
      </c>
      <c r="G202" s="254"/>
      <c r="H202" s="257">
        <v>7.5570000000000004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3" t="s">
        <v>155</v>
      </c>
      <c r="AU202" s="263" t="s">
        <v>93</v>
      </c>
      <c r="AV202" s="14" t="s">
        <v>93</v>
      </c>
      <c r="AW202" s="14" t="s">
        <v>4</v>
      </c>
      <c r="AX202" s="14" t="s">
        <v>83</v>
      </c>
      <c r="AY202" s="263" t="s">
        <v>148</v>
      </c>
    </row>
    <row r="203" s="2" customFormat="1" ht="21.75" customHeight="1">
      <c r="A203" s="38"/>
      <c r="B203" s="39"/>
      <c r="C203" s="228" t="s">
        <v>312</v>
      </c>
      <c r="D203" s="228" t="s">
        <v>150</v>
      </c>
      <c r="E203" s="229" t="s">
        <v>258</v>
      </c>
      <c r="F203" s="230" t="s">
        <v>259</v>
      </c>
      <c r="G203" s="231" t="s">
        <v>250</v>
      </c>
      <c r="H203" s="232">
        <v>2.5190000000000001</v>
      </c>
      <c r="I203" s="233"/>
      <c r="J203" s="232">
        <f>ROUND(I203*H203,3)</f>
        <v>0</v>
      </c>
      <c r="K203" s="234"/>
      <c r="L203" s="44"/>
      <c r="M203" s="235" t="s">
        <v>1</v>
      </c>
      <c r="N203" s="236" t="s">
        <v>41</v>
      </c>
      <c r="O203" s="91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9" t="s">
        <v>100</v>
      </c>
      <c r="AT203" s="239" t="s">
        <v>150</v>
      </c>
      <c r="AU203" s="239" t="s">
        <v>93</v>
      </c>
      <c r="AY203" s="17" t="s">
        <v>148</v>
      </c>
      <c r="BE203" s="240">
        <f>IF(N203="základná",J203,0)</f>
        <v>0</v>
      </c>
      <c r="BF203" s="240">
        <f>IF(N203="znížená",J203,0)</f>
        <v>0</v>
      </c>
      <c r="BG203" s="240">
        <f>IF(N203="zákl. prenesená",J203,0)</f>
        <v>0</v>
      </c>
      <c r="BH203" s="240">
        <f>IF(N203="zníž. prenesená",J203,0)</f>
        <v>0</v>
      </c>
      <c r="BI203" s="240">
        <f>IF(N203="nulová",J203,0)</f>
        <v>0</v>
      </c>
      <c r="BJ203" s="17" t="s">
        <v>93</v>
      </c>
      <c r="BK203" s="241">
        <f>ROUND(I203*H203,3)</f>
        <v>0</v>
      </c>
      <c r="BL203" s="17" t="s">
        <v>100</v>
      </c>
      <c r="BM203" s="239" t="s">
        <v>725</v>
      </c>
    </row>
    <row r="204" s="2" customFormat="1" ht="21.75" customHeight="1">
      <c r="A204" s="38"/>
      <c r="B204" s="39"/>
      <c r="C204" s="228" t="s">
        <v>316</v>
      </c>
      <c r="D204" s="228" t="s">
        <v>150</v>
      </c>
      <c r="E204" s="229" t="s">
        <v>262</v>
      </c>
      <c r="F204" s="230" t="s">
        <v>263</v>
      </c>
      <c r="G204" s="231" t="s">
        <v>250</v>
      </c>
      <c r="H204" s="232">
        <v>20.152000000000001</v>
      </c>
      <c r="I204" s="233"/>
      <c r="J204" s="232">
        <f>ROUND(I204*H204,3)</f>
        <v>0</v>
      </c>
      <c r="K204" s="234"/>
      <c r="L204" s="44"/>
      <c r="M204" s="235" t="s">
        <v>1</v>
      </c>
      <c r="N204" s="236" t="s">
        <v>41</v>
      </c>
      <c r="O204" s="91"/>
      <c r="P204" s="237">
        <f>O204*H204</f>
        <v>0</v>
      </c>
      <c r="Q204" s="237">
        <v>0</v>
      </c>
      <c r="R204" s="237">
        <f>Q204*H204</f>
        <v>0</v>
      </c>
      <c r="S204" s="237">
        <v>0</v>
      </c>
      <c r="T204" s="23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9" t="s">
        <v>100</v>
      </c>
      <c r="AT204" s="239" t="s">
        <v>150</v>
      </c>
      <c r="AU204" s="239" t="s">
        <v>93</v>
      </c>
      <c r="AY204" s="17" t="s">
        <v>148</v>
      </c>
      <c r="BE204" s="240">
        <f>IF(N204="základná",J204,0)</f>
        <v>0</v>
      </c>
      <c r="BF204" s="240">
        <f>IF(N204="znížená",J204,0)</f>
        <v>0</v>
      </c>
      <c r="BG204" s="240">
        <f>IF(N204="zákl. prenesená",J204,0)</f>
        <v>0</v>
      </c>
      <c r="BH204" s="240">
        <f>IF(N204="zníž. prenesená",J204,0)</f>
        <v>0</v>
      </c>
      <c r="BI204" s="240">
        <f>IF(N204="nulová",J204,0)</f>
        <v>0</v>
      </c>
      <c r="BJ204" s="17" t="s">
        <v>93</v>
      </c>
      <c r="BK204" s="241">
        <f>ROUND(I204*H204,3)</f>
        <v>0</v>
      </c>
      <c r="BL204" s="17" t="s">
        <v>100</v>
      </c>
      <c r="BM204" s="239" t="s">
        <v>726</v>
      </c>
    </row>
    <row r="205" s="14" customFormat="1">
      <c r="A205" s="14"/>
      <c r="B205" s="253"/>
      <c r="C205" s="254"/>
      <c r="D205" s="244" t="s">
        <v>155</v>
      </c>
      <c r="E205" s="254"/>
      <c r="F205" s="256" t="s">
        <v>727</v>
      </c>
      <c r="G205" s="254"/>
      <c r="H205" s="257">
        <v>20.152000000000001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155</v>
      </c>
      <c r="AU205" s="263" t="s">
        <v>93</v>
      </c>
      <c r="AV205" s="14" t="s">
        <v>93</v>
      </c>
      <c r="AW205" s="14" t="s">
        <v>4</v>
      </c>
      <c r="AX205" s="14" t="s">
        <v>83</v>
      </c>
      <c r="AY205" s="263" t="s">
        <v>148</v>
      </c>
    </row>
    <row r="206" s="2" customFormat="1" ht="21.75" customHeight="1">
      <c r="A206" s="38"/>
      <c r="B206" s="39"/>
      <c r="C206" s="228" t="s">
        <v>320</v>
      </c>
      <c r="D206" s="228" t="s">
        <v>150</v>
      </c>
      <c r="E206" s="229" t="s">
        <v>267</v>
      </c>
      <c r="F206" s="230" t="s">
        <v>268</v>
      </c>
      <c r="G206" s="231" t="s">
        <v>250</v>
      </c>
      <c r="H206" s="232">
        <v>2.5190000000000001</v>
      </c>
      <c r="I206" s="233"/>
      <c r="J206" s="232">
        <f>ROUND(I206*H206,3)</f>
        <v>0</v>
      </c>
      <c r="K206" s="234"/>
      <c r="L206" s="44"/>
      <c r="M206" s="235" t="s">
        <v>1</v>
      </c>
      <c r="N206" s="236" t="s">
        <v>41</v>
      </c>
      <c r="O206" s="91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9" t="s">
        <v>100</v>
      </c>
      <c r="AT206" s="239" t="s">
        <v>150</v>
      </c>
      <c r="AU206" s="239" t="s">
        <v>93</v>
      </c>
      <c r="AY206" s="17" t="s">
        <v>148</v>
      </c>
      <c r="BE206" s="240">
        <f>IF(N206="základná",J206,0)</f>
        <v>0</v>
      </c>
      <c r="BF206" s="240">
        <f>IF(N206="znížená",J206,0)</f>
        <v>0</v>
      </c>
      <c r="BG206" s="240">
        <f>IF(N206="zákl. prenesená",J206,0)</f>
        <v>0</v>
      </c>
      <c r="BH206" s="240">
        <f>IF(N206="zníž. prenesená",J206,0)</f>
        <v>0</v>
      </c>
      <c r="BI206" s="240">
        <f>IF(N206="nulová",J206,0)</f>
        <v>0</v>
      </c>
      <c r="BJ206" s="17" t="s">
        <v>93</v>
      </c>
      <c r="BK206" s="241">
        <f>ROUND(I206*H206,3)</f>
        <v>0</v>
      </c>
      <c r="BL206" s="17" t="s">
        <v>100</v>
      </c>
      <c r="BM206" s="239" t="s">
        <v>728</v>
      </c>
    </row>
    <row r="207" s="12" customFormat="1" ht="22.8" customHeight="1">
      <c r="A207" s="12"/>
      <c r="B207" s="213"/>
      <c r="C207" s="214"/>
      <c r="D207" s="215" t="s">
        <v>74</v>
      </c>
      <c r="E207" s="226" t="s">
        <v>270</v>
      </c>
      <c r="F207" s="226" t="s">
        <v>729</v>
      </c>
      <c r="G207" s="214"/>
      <c r="H207" s="214"/>
      <c r="I207" s="217"/>
      <c r="J207" s="227">
        <f>BK207</f>
        <v>0</v>
      </c>
      <c r="K207" s="214"/>
      <c r="L207" s="218"/>
      <c r="M207" s="219"/>
      <c r="N207" s="220"/>
      <c r="O207" s="220"/>
      <c r="P207" s="221">
        <f>P208</f>
        <v>0</v>
      </c>
      <c r="Q207" s="220"/>
      <c r="R207" s="221">
        <f>R208</f>
        <v>0</v>
      </c>
      <c r="S207" s="220"/>
      <c r="T207" s="222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3" t="s">
        <v>83</v>
      </c>
      <c r="AT207" s="224" t="s">
        <v>74</v>
      </c>
      <c r="AU207" s="224" t="s">
        <v>83</v>
      </c>
      <c r="AY207" s="223" t="s">
        <v>148</v>
      </c>
      <c r="BK207" s="225">
        <f>BK208</f>
        <v>0</v>
      </c>
    </row>
    <row r="208" s="2" customFormat="1" ht="21.75" customHeight="1">
      <c r="A208" s="38"/>
      <c r="B208" s="39"/>
      <c r="C208" s="228" t="s">
        <v>324</v>
      </c>
      <c r="D208" s="228" t="s">
        <v>150</v>
      </c>
      <c r="E208" s="229" t="s">
        <v>273</v>
      </c>
      <c r="F208" s="230" t="s">
        <v>274</v>
      </c>
      <c r="G208" s="231" t="s">
        <v>250</v>
      </c>
      <c r="H208" s="232">
        <v>88.849999999999994</v>
      </c>
      <c r="I208" s="233"/>
      <c r="J208" s="232">
        <f>ROUND(I208*H208,3)</f>
        <v>0</v>
      </c>
      <c r="K208" s="234"/>
      <c r="L208" s="44"/>
      <c r="M208" s="235" t="s">
        <v>1</v>
      </c>
      <c r="N208" s="236" t="s">
        <v>41</v>
      </c>
      <c r="O208" s="91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9" t="s">
        <v>100</v>
      </c>
      <c r="AT208" s="239" t="s">
        <v>150</v>
      </c>
      <c r="AU208" s="239" t="s">
        <v>93</v>
      </c>
      <c r="AY208" s="17" t="s">
        <v>148</v>
      </c>
      <c r="BE208" s="240">
        <f>IF(N208="základná",J208,0)</f>
        <v>0</v>
      </c>
      <c r="BF208" s="240">
        <f>IF(N208="znížená",J208,0)</f>
        <v>0</v>
      </c>
      <c r="BG208" s="240">
        <f>IF(N208="zákl. prenesená",J208,0)</f>
        <v>0</v>
      </c>
      <c r="BH208" s="240">
        <f>IF(N208="zníž. prenesená",J208,0)</f>
        <v>0</v>
      </c>
      <c r="BI208" s="240">
        <f>IF(N208="nulová",J208,0)</f>
        <v>0</v>
      </c>
      <c r="BJ208" s="17" t="s">
        <v>93</v>
      </c>
      <c r="BK208" s="241">
        <f>ROUND(I208*H208,3)</f>
        <v>0</v>
      </c>
      <c r="BL208" s="17" t="s">
        <v>100</v>
      </c>
      <c r="BM208" s="239" t="s">
        <v>730</v>
      </c>
    </row>
    <row r="209" s="12" customFormat="1" ht="25.92" customHeight="1">
      <c r="A209" s="12"/>
      <c r="B209" s="213"/>
      <c r="C209" s="214"/>
      <c r="D209" s="215" t="s">
        <v>74</v>
      </c>
      <c r="E209" s="216" t="s">
        <v>283</v>
      </c>
      <c r="F209" s="216" t="s">
        <v>284</v>
      </c>
      <c r="G209" s="214"/>
      <c r="H209" s="214"/>
      <c r="I209" s="217"/>
      <c r="J209" s="200">
        <f>BK209</f>
        <v>0</v>
      </c>
      <c r="K209" s="214"/>
      <c r="L209" s="218"/>
      <c r="M209" s="219"/>
      <c r="N209" s="220"/>
      <c r="O209" s="220"/>
      <c r="P209" s="221">
        <f>P210+P217+P222+P234+P237+P242+P259+P263+P271+P273+P278+P307</f>
        <v>0</v>
      </c>
      <c r="Q209" s="220"/>
      <c r="R209" s="221">
        <f>R210+R217+R222+R234+R237+R242+R259+R263+R271+R273+R278+R307</f>
        <v>6.2837653600000012</v>
      </c>
      <c r="S209" s="220"/>
      <c r="T209" s="222">
        <f>T210+T217+T222+T234+T237+T242+T259+T263+T271+T273+T278+T307</f>
        <v>0.034000000000000002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3" t="s">
        <v>93</v>
      </c>
      <c r="AT209" s="224" t="s">
        <v>74</v>
      </c>
      <c r="AU209" s="224" t="s">
        <v>75</v>
      </c>
      <c r="AY209" s="223" t="s">
        <v>148</v>
      </c>
      <c r="BK209" s="225">
        <f>BK210+BK217+BK222+BK234+BK237+BK242+BK259+BK263+BK271+BK273+BK278+BK307</f>
        <v>0</v>
      </c>
    </row>
    <row r="210" s="12" customFormat="1" ht="22.8" customHeight="1">
      <c r="A210" s="12"/>
      <c r="B210" s="213"/>
      <c r="C210" s="214"/>
      <c r="D210" s="215" t="s">
        <v>74</v>
      </c>
      <c r="E210" s="226" t="s">
        <v>285</v>
      </c>
      <c r="F210" s="226" t="s">
        <v>731</v>
      </c>
      <c r="G210" s="214"/>
      <c r="H210" s="214"/>
      <c r="I210" s="217"/>
      <c r="J210" s="227">
        <f>BK210</f>
        <v>0</v>
      </c>
      <c r="K210" s="214"/>
      <c r="L210" s="218"/>
      <c r="M210" s="219"/>
      <c r="N210" s="220"/>
      <c r="O210" s="220"/>
      <c r="P210" s="221">
        <f>SUM(P211:P216)</f>
        <v>0</v>
      </c>
      <c r="Q210" s="220"/>
      <c r="R210" s="221">
        <f>SUM(R211:R216)</f>
        <v>0.027600000000000003</v>
      </c>
      <c r="S210" s="220"/>
      <c r="T210" s="222">
        <f>SUM(T211:T216)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3" t="s">
        <v>93</v>
      </c>
      <c r="AT210" s="224" t="s">
        <v>74</v>
      </c>
      <c r="AU210" s="224" t="s">
        <v>83</v>
      </c>
      <c r="AY210" s="223" t="s">
        <v>148</v>
      </c>
      <c r="BK210" s="225">
        <f>SUM(BK211:BK216)</f>
        <v>0</v>
      </c>
    </row>
    <row r="211" s="2" customFormat="1" ht="21.75" customHeight="1">
      <c r="A211" s="38"/>
      <c r="B211" s="39"/>
      <c r="C211" s="228" t="s">
        <v>330</v>
      </c>
      <c r="D211" s="228" t="s">
        <v>150</v>
      </c>
      <c r="E211" s="229" t="s">
        <v>732</v>
      </c>
      <c r="F211" s="230" t="s">
        <v>733</v>
      </c>
      <c r="G211" s="231" t="s">
        <v>160</v>
      </c>
      <c r="H211" s="232">
        <v>60</v>
      </c>
      <c r="I211" s="233"/>
      <c r="J211" s="232">
        <f>ROUND(I211*H211,3)</f>
        <v>0</v>
      </c>
      <c r="K211" s="234"/>
      <c r="L211" s="44"/>
      <c r="M211" s="235" t="s">
        <v>1</v>
      </c>
      <c r="N211" s="236" t="s">
        <v>41</v>
      </c>
      <c r="O211" s="91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9" t="s">
        <v>216</v>
      </c>
      <c r="AT211" s="239" t="s">
        <v>150</v>
      </c>
      <c r="AU211" s="239" t="s">
        <v>93</v>
      </c>
      <c r="AY211" s="17" t="s">
        <v>148</v>
      </c>
      <c r="BE211" s="240">
        <f>IF(N211="základná",J211,0)</f>
        <v>0</v>
      </c>
      <c r="BF211" s="240">
        <f>IF(N211="znížená",J211,0)</f>
        <v>0</v>
      </c>
      <c r="BG211" s="240">
        <f>IF(N211="zákl. prenesená",J211,0)</f>
        <v>0</v>
      </c>
      <c r="BH211" s="240">
        <f>IF(N211="zníž. prenesená",J211,0)</f>
        <v>0</v>
      </c>
      <c r="BI211" s="240">
        <f>IF(N211="nulová",J211,0)</f>
        <v>0</v>
      </c>
      <c r="BJ211" s="17" t="s">
        <v>93</v>
      </c>
      <c r="BK211" s="241">
        <f>ROUND(I211*H211,3)</f>
        <v>0</v>
      </c>
      <c r="BL211" s="17" t="s">
        <v>216</v>
      </c>
      <c r="BM211" s="239" t="s">
        <v>734</v>
      </c>
    </row>
    <row r="212" s="13" customFormat="1">
      <c r="A212" s="13"/>
      <c r="B212" s="242"/>
      <c r="C212" s="243"/>
      <c r="D212" s="244" t="s">
        <v>155</v>
      </c>
      <c r="E212" s="245" t="s">
        <v>1</v>
      </c>
      <c r="F212" s="246" t="s">
        <v>615</v>
      </c>
      <c r="G212" s="243"/>
      <c r="H212" s="245" t="s">
        <v>1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155</v>
      </c>
      <c r="AU212" s="252" t="s">
        <v>93</v>
      </c>
      <c r="AV212" s="13" t="s">
        <v>83</v>
      </c>
      <c r="AW212" s="13" t="s">
        <v>30</v>
      </c>
      <c r="AX212" s="13" t="s">
        <v>75</v>
      </c>
      <c r="AY212" s="252" t="s">
        <v>148</v>
      </c>
    </row>
    <row r="213" s="14" customFormat="1">
      <c r="A213" s="14"/>
      <c r="B213" s="253"/>
      <c r="C213" s="254"/>
      <c r="D213" s="244" t="s">
        <v>155</v>
      </c>
      <c r="E213" s="255" t="s">
        <v>1</v>
      </c>
      <c r="F213" s="256" t="s">
        <v>642</v>
      </c>
      <c r="G213" s="254"/>
      <c r="H213" s="257">
        <v>60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155</v>
      </c>
      <c r="AU213" s="263" t="s">
        <v>93</v>
      </c>
      <c r="AV213" s="14" t="s">
        <v>93</v>
      </c>
      <c r="AW213" s="14" t="s">
        <v>30</v>
      </c>
      <c r="AX213" s="14" t="s">
        <v>83</v>
      </c>
      <c r="AY213" s="263" t="s">
        <v>148</v>
      </c>
    </row>
    <row r="214" s="2" customFormat="1" ht="33" customHeight="1">
      <c r="A214" s="38"/>
      <c r="B214" s="39"/>
      <c r="C214" s="264" t="s">
        <v>334</v>
      </c>
      <c r="D214" s="264" t="s">
        <v>177</v>
      </c>
      <c r="E214" s="265" t="s">
        <v>735</v>
      </c>
      <c r="F214" s="266" t="s">
        <v>736</v>
      </c>
      <c r="G214" s="267" t="s">
        <v>160</v>
      </c>
      <c r="H214" s="268">
        <v>69</v>
      </c>
      <c r="I214" s="269"/>
      <c r="J214" s="268">
        <f>ROUND(I214*H214,3)</f>
        <v>0</v>
      </c>
      <c r="K214" s="270"/>
      <c r="L214" s="271"/>
      <c r="M214" s="272" t="s">
        <v>1</v>
      </c>
      <c r="N214" s="273" t="s">
        <v>41</v>
      </c>
      <c r="O214" s="91"/>
      <c r="P214" s="237">
        <f>O214*H214</f>
        <v>0</v>
      </c>
      <c r="Q214" s="237">
        <v>0.00040000000000000002</v>
      </c>
      <c r="R214" s="237">
        <f>Q214*H214</f>
        <v>0.027600000000000003</v>
      </c>
      <c r="S214" s="237">
        <v>0</v>
      </c>
      <c r="T214" s="23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9" t="s">
        <v>295</v>
      </c>
      <c r="AT214" s="239" t="s">
        <v>177</v>
      </c>
      <c r="AU214" s="239" t="s">
        <v>93</v>
      </c>
      <c r="AY214" s="17" t="s">
        <v>148</v>
      </c>
      <c r="BE214" s="240">
        <f>IF(N214="základná",J214,0)</f>
        <v>0</v>
      </c>
      <c r="BF214" s="240">
        <f>IF(N214="znížená",J214,0)</f>
        <v>0</v>
      </c>
      <c r="BG214" s="240">
        <f>IF(N214="zákl. prenesená",J214,0)</f>
        <v>0</v>
      </c>
      <c r="BH214" s="240">
        <f>IF(N214="zníž. prenesená",J214,0)</f>
        <v>0</v>
      </c>
      <c r="BI214" s="240">
        <f>IF(N214="nulová",J214,0)</f>
        <v>0</v>
      </c>
      <c r="BJ214" s="17" t="s">
        <v>93</v>
      </c>
      <c r="BK214" s="241">
        <f>ROUND(I214*H214,3)</f>
        <v>0</v>
      </c>
      <c r="BL214" s="17" t="s">
        <v>216</v>
      </c>
      <c r="BM214" s="239" t="s">
        <v>737</v>
      </c>
    </row>
    <row r="215" s="14" customFormat="1">
      <c r="A215" s="14"/>
      <c r="B215" s="253"/>
      <c r="C215" s="254"/>
      <c r="D215" s="244" t="s">
        <v>155</v>
      </c>
      <c r="E215" s="254"/>
      <c r="F215" s="256" t="s">
        <v>738</v>
      </c>
      <c r="G215" s="254"/>
      <c r="H215" s="257">
        <v>69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155</v>
      </c>
      <c r="AU215" s="263" t="s">
        <v>93</v>
      </c>
      <c r="AV215" s="14" t="s">
        <v>93</v>
      </c>
      <c r="AW215" s="14" t="s">
        <v>4</v>
      </c>
      <c r="AX215" s="14" t="s">
        <v>83</v>
      </c>
      <c r="AY215" s="263" t="s">
        <v>148</v>
      </c>
    </row>
    <row r="216" s="2" customFormat="1" ht="21.75" customHeight="1">
      <c r="A216" s="38"/>
      <c r="B216" s="39"/>
      <c r="C216" s="228" t="s">
        <v>338</v>
      </c>
      <c r="D216" s="228" t="s">
        <v>150</v>
      </c>
      <c r="E216" s="229" t="s">
        <v>739</v>
      </c>
      <c r="F216" s="230" t="s">
        <v>304</v>
      </c>
      <c r="G216" s="231" t="s">
        <v>740</v>
      </c>
      <c r="H216" s="233"/>
      <c r="I216" s="233"/>
      <c r="J216" s="232">
        <f>ROUND(I216*H216,3)</f>
        <v>0</v>
      </c>
      <c r="K216" s="234"/>
      <c r="L216" s="44"/>
      <c r="M216" s="235" t="s">
        <v>1</v>
      </c>
      <c r="N216" s="236" t="s">
        <v>41</v>
      </c>
      <c r="O216" s="91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9" t="s">
        <v>216</v>
      </c>
      <c r="AT216" s="239" t="s">
        <v>150</v>
      </c>
      <c r="AU216" s="239" t="s">
        <v>93</v>
      </c>
      <c r="AY216" s="17" t="s">
        <v>148</v>
      </c>
      <c r="BE216" s="240">
        <f>IF(N216="základná",J216,0)</f>
        <v>0</v>
      </c>
      <c r="BF216" s="240">
        <f>IF(N216="znížená",J216,0)</f>
        <v>0</v>
      </c>
      <c r="BG216" s="240">
        <f>IF(N216="zákl. prenesená",J216,0)</f>
        <v>0</v>
      </c>
      <c r="BH216" s="240">
        <f>IF(N216="zníž. prenesená",J216,0)</f>
        <v>0</v>
      </c>
      <c r="BI216" s="240">
        <f>IF(N216="nulová",J216,0)</f>
        <v>0</v>
      </c>
      <c r="BJ216" s="17" t="s">
        <v>93</v>
      </c>
      <c r="BK216" s="241">
        <f>ROUND(I216*H216,3)</f>
        <v>0</v>
      </c>
      <c r="BL216" s="17" t="s">
        <v>216</v>
      </c>
      <c r="BM216" s="239" t="s">
        <v>741</v>
      </c>
    </row>
    <row r="217" s="12" customFormat="1" ht="22.8" customHeight="1">
      <c r="A217" s="12"/>
      <c r="B217" s="213"/>
      <c r="C217" s="214"/>
      <c r="D217" s="215" t="s">
        <v>74</v>
      </c>
      <c r="E217" s="226" t="s">
        <v>378</v>
      </c>
      <c r="F217" s="226" t="s">
        <v>742</v>
      </c>
      <c r="G217" s="214"/>
      <c r="H217" s="214"/>
      <c r="I217" s="217"/>
      <c r="J217" s="227">
        <f>BK217</f>
        <v>0</v>
      </c>
      <c r="K217" s="214"/>
      <c r="L217" s="218"/>
      <c r="M217" s="219"/>
      <c r="N217" s="220"/>
      <c r="O217" s="220"/>
      <c r="P217" s="221">
        <f>SUM(P218:P221)</f>
        <v>0</v>
      </c>
      <c r="Q217" s="220"/>
      <c r="R217" s="221">
        <f>SUM(R218:R221)</f>
        <v>0.013140000000000001</v>
      </c>
      <c r="S217" s="220"/>
      <c r="T217" s="222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3" t="s">
        <v>93</v>
      </c>
      <c r="AT217" s="224" t="s">
        <v>74</v>
      </c>
      <c r="AU217" s="224" t="s">
        <v>83</v>
      </c>
      <c r="AY217" s="223" t="s">
        <v>148</v>
      </c>
      <c r="BK217" s="225">
        <f>SUM(BK218:BK221)</f>
        <v>0</v>
      </c>
    </row>
    <row r="218" s="2" customFormat="1" ht="16.5" customHeight="1">
      <c r="A218" s="38"/>
      <c r="B218" s="39"/>
      <c r="C218" s="228" t="s">
        <v>342</v>
      </c>
      <c r="D218" s="228" t="s">
        <v>150</v>
      </c>
      <c r="E218" s="229" t="s">
        <v>743</v>
      </c>
      <c r="F218" s="230" t="s">
        <v>744</v>
      </c>
      <c r="G218" s="231" t="s">
        <v>281</v>
      </c>
      <c r="H218" s="232">
        <v>1</v>
      </c>
      <c r="I218" s="233"/>
      <c r="J218" s="232">
        <f>ROUND(I218*H218,3)</f>
        <v>0</v>
      </c>
      <c r="K218" s="234"/>
      <c r="L218" s="44"/>
      <c r="M218" s="235" t="s">
        <v>1</v>
      </c>
      <c r="N218" s="236" t="s">
        <v>41</v>
      </c>
      <c r="O218" s="91"/>
      <c r="P218" s="237">
        <f>O218*H218</f>
        <v>0</v>
      </c>
      <c r="Q218" s="237">
        <v>0.00024000000000000001</v>
      </c>
      <c r="R218" s="237">
        <f>Q218*H218</f>
        <v>0.00024000000000000001</v>
      </c>
      <c r="S218" s="237">
        <v>0</v>
      </c>
      <c r="T218" s="23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9" t="s">
        <v>216</v>
      </c>
      <c r="AT218" s="239" t="s">
        <v>150</v>
      </c>
      <c r="AU218" s="239" t="s">
        <v>93</v>
      </c>
      <c r="AY218" s="17" t="s">
        <v>148</v>
      </c>
      <c r="BE218" s="240">
        <f>IF(N218="základná",J218,0)</f>
        <v>0</v>
      </c>
      <c r="BF218" s="240">
        <f>IF(N218="znížená",J218,0)</f>
        <v>0</v>
      </c>
      <c r="BG218" s="240">
        <f>IF(N218="zákl. prenesená",J218,0)</f>
        <v>0</v>
      </c>
      <c r="BH218" s="240">
        <f>IF(N218="zníž. prenesená",J218,0)</f>
        <v>0</v>
      </c>
      <c r="BI218" s="240">
        <f>IF(N218="nulová",J218,0)</f>
        <v>0</v>
      </c>
      <c r="BJ218" s="17" t="s">
        <v>93</v>
      </c>
      <c r="BK218" s="241">
        <f>ROUND(I218*H218,3)</f>
        <v>0</v>
      </c>
      <c r="BL218" s="17" t="s">
        <v>216</v>
      </c>
      <c r="BM218" s="239" t="s">
        <v>745</v>
      </c>
    </row>
    <row r="219" s="2" customFormat="1" ht="21.75" customHeight="1">
      <c r="A219" s="38"/>
      <c r="B219" s="39"/>
      <c r="C219" s="228" t="s">
        <v>576</v>
      </c>
      <c r="D219" s="228" t="s">
        <v>150</v>
      </c>
      <c r="E219" s="229" t="s">
        <v>746</v>
      </c>
      <c r="F219" s="230" t="s">
        <v>747</v>
      </c>
      <c r="G219" s="231" t="s">
        <v>236</v>
      </c>
      <c r="H219" s="232">
        <v>3</v>
      </c>
      <c r="I219" s="233"/>
      <c r="J219" s="232">
        <f>ROUND(I219*H219,3)</f>
        <v>0</v>
      </c>
      <c r="K219" s="234"/>
      <c r="L219" s="44"/>
      <c r="M219" s="235" t="s">
        <v>1</v>
      </c>
      <c r="N219" s="236" t="s">
        <v>41</v>
      </c>
      <c r="O219" s="91"/>
      <c r="P219" s="237">
        <f>O219*H219</f>
        <v>0</v>
      </c>
      <c r="Q219" s="237">
        <v>0.0035500000000000002</v>
      </c>
      <c r="R219" s="237">
        <f>Q219*H219</f>
        <v>0.01065</v>
      </c>
      <c r="S219" s="237">
        <v>0</v>
      </c>
      <c r="T219" s="23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9" t="s">
        <v>216</v>
      </c>
      <c r="AT219" s="239" t="s">
        <v>150</v>
      </c>
      <c r="AU219" s="239" t="s">
        <v>93</v>
      </c>
      <c r="AY219" s="17" t="s">
        <v>148</v>
      </c>
      <c r="BE219" s="240">
        <f>IF(N219="základná",J219,0)</f>
        <v>0</v>
      </c>
      <c r="BF219" s="240">
        <f>IF(N219="znížená",J219,0)</f>
        <v>0</v>
      </c>
      <c r="BG219" s="240">
        <f>IF(N219="zákl. prenesená",J219,0)</f>
        <v>0</v>
      </c>
      <c r="BH219" s="240">
        <f>IF(N219="zníž. prenesená",J219,0)</f>
        <v>0</v>
      </c>
      <c r="BI219" s="240">
        <f>IF(N219="nulová",J219,0)</f>
        <v>0</v>
      </c>
      <c r="BJ219" s="17" t="s">
        <v>93</v>
      </c>
      <c r="BK219" s="241">
        <f>ROUND(I219*H219,3)</f>
        <v>0</v>
      </c>
      <c r="BL219" s="17" t="s">
        <v>216</v>
      </c>
      <c r="BM219" s="239" t="s">
        <v>748</v>
      </c>
    </row>
    <row r="220" s="2" customFormat="1" ht="16.5" customHeight="1">
      <c r="A220" s="38"/>
      <c r="B220" s="39"/>
      <c r="C220" s="264" t="s">
        <v>582</v>
      </c>
      <c r="D220" s="264" t="s">
        <v>177</v>
      </c>
      <c r="E220" s="265" t="s">
        <v>749</v>
      </c>
      <c r="F220" s="266" t="s">
        <v>750</v>
      </c>
      <c r="G220" s="267" t="s">
        <v>236</v>
      </c>
      <c r="H220" s="268">
        <v>3</v>
      </c>
      <c r="I220" s="269"/>
      <c r="J220" s="268">
        <f>ROUND(I220*H220,3)</f>
        <v>0</v>
      </c>
      <c r="K220" s="270"/>
      <c r="L220" s="271"/>
      <c r="M220" s="272" t="s">
        <v>1</v>
      </c>
      <c r="N220" s="273" t="s">
        <v>41</v>
      </c>
      <c r="O220" s="91"/>
      <c r="P220" s="237">
        <f>O220*H220</f>
        <v>0</v>
      </c>
      <c r="Q220" s="237">
        <v>0.00075000000000000002</v>
      </c>
      <c r="R220" s="237">
        <f>Q220*H220</f>
        <v>0.0022500000000000003</v>
      </c>
      <c r="S220" s="237">
        <v>0</v>
      </c>
      <c r="T220" s="23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9" t="s">
        <v>295</v>
      </c>
      <c r="AT220" s="239" t="s">
        <v>177</v>
      </c>
      <c r="AU220" s="239" t="s">
        <v>93</v>
      </c>
      <c r="AY220" s="17" t="s">
        <v>148</v>
      </c>
      <c r="BE220" s="240">
        <f>IF(N220="základná",J220,0)</f>
        <v>0</v>
      </c>
      <c r="BF220" s="240">
        <f>IF(N220="znížená",J220,0)</f>
        <v>0</v>
      </c>
      <c r="BG220" s="240">
        <f>IF(N220="zákl. prenesená",J220,0)</f>
        <v>0</v>
      </c>
      <c r="BH220" s="240">
        <f>IF(N220="zníž. prenesená",J220,0)</f>
        <v>0</v>
      </c>
      <c r="BI220" s="240">
        <f>IF(N220="nulová",J220,0)</f>
        <v>0</v>
      </c>
      <c r="BJ220" s="17" t="s">
        <v>93</v>
      </c>
      <c r="BK220" s="241">
        <f>ROUND(I220*H220,3)</f>
        <v>0</v>
      </c>
      <c r="BL220" s="17" t="s">
        <v>216</v>
      </c>
      <c r="BM220" s="239" t="s">
        <v>751</v>
      </c>
    </row>
    <row r="221" s="2" customFormat="1" ht="21.75" customHeight="1">
      <c r="A221" s="38"/>
      <c r="B221" s="39"/>
      <c r="C221" s="228" t="s">
        <v>346</v>
      </c>
      <c r="D221" s="228" t="s">
        <v>150</v>
      </c>
      <c r="E221" s="229" t="s">
        <v>752</v>
      </c>
      <c r="F221" s="230" t="s">
        <v>398</v>
      </c>
      <c r="G221" s="231" t="s">
        <v>740</v>
      </c>
      <c r="H221" s="233"/>
      <c r="I221" s="233"/>
      <c r="J221" s="232">
        <f>ROUND(I221*H221,3)</f>
        <v>0</v>
      </c>
      <c r="K221" s="234"/>
      <c r="L221" s="44"/>
      <c r="M221" s="235" t="s">
        <v>1</v>
      </c>
      <c r="N221" s="236" t="s">
        <v>41</v>
      </c>
      <c r="O221" s="91"/>
      <c r="P221" s="237">
        <f>O221*H221</f>
        <v>0</v>
      </c>
      <c r="Q221" s="237">
        <v>0</v>
      </c>
      <c r="R221" s="237">
        <f>Q221*H221</f>
        <v>0</v>
      </c>
      <c r="S221" s="237">
        <v>0</v>
      </c>
      <c r="T221" s="23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9" t="s">
        <v>216</v>
      </c>
      <c r="AT221" s="239" t="s">
        <v>150</v>
      </c>
      <c r="AU221" s="239" t="s">
        <v>93</v>
      </c>
      <c r="AY221" s="17" t="s">
        <v>148</v>
      </c>
      <c r="BE221" s="240">
        <f>IF(N221="základná",J221,0)</f>
        <v>0</v>
      </c>
      <c r="BF221" s="240">
        <f>IF(N221="znížená",J221,0)</f>
        <v>0</v>
      </c>
      <c r="BG221" s="240">
        <f>IF(N221="zákl. prenesená",J221,0)</f>
        <v>0</v>
      </c>
      <c r="BH221" s="240">
        <f>IF(N221="zníž. prenesená",J221,0)</f>
        <v>0</v>
      </c>
      <c r="BI221" s="240">
        <f>IF(N221="nulová",J221,0)</f>
        <v>0</v>
      </c>
      <c r="BJ221" s="17" t="s">
        <v>93</v>
      </c>
      <c r="BK221" s="241">
        <f>ROUND(I221*H221,3)</f>
        <v>0</v>
      </c>
      <c r="BL221" s="17" t="s">
        <v>216</v>
      </c>
      <c r="BM221" s="239" t="s">
        <v>753</v>
      </c>
    </row>
    <row r="222" s="12" customFormat="1" ht="22.8" customHeight="1">
      <c r="A222" s="12"/>
      <c r="B222" s="213"/>
      <c r="C222" s="214"/>
      <c r="D222" s="215" t="s">
        <v>74</v>
      </c>
      <c r="E222" s="226" t="s">
        <v>400</v>
      </c>
      <c r="F222" s="226" t="s">
        <v>754</v>
      </c>
      <c r="G222" s="214"/>
      <c r="H222" s="214"/>
      <c r="I222" s="217"/>
      <c r="J222" s="227">
        <f>BK222</f>
        <v>0</v>
      </c>
      <c r="K222" s="214"/>
      <c r="L222" s="218"/>
      <c r="M222" s="219"/>
      <c r="N222" s="220"/>
      <c r="O222" s="220"/>
      <c r="P222" s="221">
        <f>SUM(P223:P233)</f>
        <v>0</v>
      </c>
      <c r="Q222" s="220"/>
      <c r="R222" s="221">
        <f>SUM(R223:R233)</f>
        <v>0.1416</v>
      </c>
      <c r="S222" s="220"/>
      <c r="T222" s="222">
        <f>SUM(T223:T233)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3" t="s">
        <v>93</v>
      </c>
      <c r="AT222" s="224" t="s">
        <v>74</v>
      </c>
      <c r="AU222" s="224" t="s">
        <v>83</v>
      </c>
      <c r="AY222" s="223" t="s">
        <v>148</v>
      </c>
      <c r="BK222" s="225">
        <f>SUM(BK223:BK233)</f>
        <v>0</v>
      </c>
    </row>
    <row r="223" s="2" customFormat="1" ht="21.75" customHeight="1">
      <c r="A223" s="38"/>
      <c r="B223" s="39"/>
      <c r="C223" s="228" t="s">
        <v>350</v>
      </c>
      <c r="D223" s="228" t="s">
        <v>150</v>
      </c>
      <c r="E223" s="229" t="s">
        <v>755</v>
      </c>
      <c r="F223" s="230" t="s">
        <v>756</v>
      </c>
      <c r="G223" s="231" t="s">
        <v>405</v>
      </c>
      <c r="H223" s="232">
        <v>2</v>
      </c>
      <c r="I223" s="233"/>
      <c r="J223" s="232">
        <f>ROUND(I223*H223,3)</f>
        <v>0</v>
      </c>
      <c r="K223" s="234"/>
      <c r="L223" s="44"/>
      <c r="M223" s="235" t="s">
        <v>1</v>
      </c>
      <c r="N223" s="236" t="s">
        <v>41</v>
      </c>
      <c r="O223" s="91"/>
      <c r="P223" s="237">
        <f>O223*H223</f>
        <v>0</v>
      </c>
      <c r="Q223" s="237">
        <v>0.00029999999999999997</v>
      </c>
      <c r="R223" s="237">
        <f>Q223*H223</f>
        <v>0.00059999999999999995</v>
      </c>
      <c r="S223" s="237">
        <v>0</v>
      </c>
      <c r="T223" s="23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9" t="s">
        <v>216</v>
      </c>
      <c r="AT223" s="239" t="s">
        <v>150</v>
      </c>
      <c r="AU223" s="239" t="s">
        <v>93</v>
      </c>
      <c r="AY223" s="17" t="s">
        <v>148</v>
      </c>
      <c r="BE223" s="240">
        <f>IF(N223="základná",J223,0)</f>
        <v>0</v>
      </c>
      <c r="BF223" s="240">
        <f>IF(N223="znížená",J223,0)</f>
        <v>0</v>
      </c>
      <c r="BG223" s="240">
        <f>IF(N223="zákl. prenesená",J223,0)</f>
        <v>0</v>
      </c>
      <c r="BH223" s="240">
        <f>IF(N223="zníž. prenesená",J223,0)</f>
        <v>0</v>
      </c>
      <c r="BI223" s="240">
        <f>IF(N223="nulová",J223,0)</f>
        <v>0</v>
      </c>
      <c r="BJ223" s="17" t="s">
        <v>93</v>
      </c>
      <c r="BK223" s="241">
        <f>ROUND(I223*H223,3)</f>
        <v>0</v>
      </c>
      <c r="BL223" s="17" t="s">
        <v>216</v>
      </c>
      <c r="BM223" s="239" t="s">
        <v>757</v>
      </c>
    </row>
    <row r="224" s="2" customFormat="1" ht="21.75" customHeight="1">
      <c r="A224" s="38"/>
      <c r="B224" s="39"/>
      <c r="C224" s="264" t="s">
        <v>354</v>
      </c>
      <c r="D224" s="264" t="s">
        <v>177</v>
      </c>
      <c r="E224" s="265" t="s">
        <v>758</v>
      </c>
      <c r="F224" s="266" t="s">
        <v>759</v>
      </c>
      <c r="G224" s="267" t="s">
        <v>236</v>
      </c>
      <c r="H224" s="268">
        <v>2</v>
      </c>
      <c r="I224" s="269"/>
      <c r="J224" s="268">
        <f>ROUND(I224*H224,3)</f>
        <v>0</v>
      </c>
      <c r="K224" s="270"/>
      <c r="L224" s="271"/>
      <c r="M224" s="272" t="s">
        <v>1</v>
      </c>
      <c r="N224" s="273" t="s">
        <v>41</v>
      </c>
      <c r="O224" s="91"/>
      <c r="P224" s="237">
        <f>O224*H224</f>
        <v>0</v>
      </c>
      <c r="Q224" s="237">
        <v>0.013899999999999999</v>
      </c>
      <c r="R224" s="237">
        <f>Q224*H224</f>
        <v>0.027799999999999998</v>
      </c>
      <c r="S224" s="237">
        <v>0</v>
      </c>
      <c r="T224" s="23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9" t="s">
        <v>295</v>
      </c>
      <c r="AT224" s="239" t="s">
        <v>177</v>
      </c>
      <c r="AU224" s="239" t="s">
        <v>93</v>
      </c>
      <c r="AY224" s="17" t="s">
        <v>148</v>
      </c>
      <c r="BE224" s="240">
        <f>IF(N224="základná",J224,0)</f>
        <v>0</v>
      </c>
      <c r="BF224" s="240">
        <f>IF(N224="znížená",J224,0)</f>
        <v>0</v>
      </c>
      <c r="BG224" s="240">
        <f>IF(N224="zákl. prenesená",J224,0)</f>
        <v>0</v>
      </c>
      <c r="BH224" s="240">
        <f>IF(N224="zníž. prenesená",J224,0)</f>
        <v>0</v>
      </c>
      <c r="BI224" s="240">
        <f>IF(N224="nulová",J224,0)</f>
        <v>0</v>
      </c>
      <c r="BJ224" s="17" t="s">
        <v>93</v>
      </c>
      <c r="BK224" s="241">
        <f>ROUND(I224*H224,3)</f>
        <v>0</v>
      </c>
      <c r="BL224" s="17" t="s">
        <v>216</v>
      </c>
      <c r="BM224" s="239" t="s">
        <v>760</v>
      </c>
    </row>
    <row r="225" s="2" customFormat="1" ht="21.75" customHeight="1">
      <c r="A225" s="38"/>
      <c r="B225" s="39"/>
      <c r="C225" s="228" t="s">
        <v>358</v>
      </c>
      <c r="D225" s="228" t="s">
        <v>150</v>
      </c>
      <c r="E225" s="229" t="s">
        <v>761</v>
      </c>
      <c r="F225" s="230" t="s">
        <v>762</v>
      </c>
      <c r="G225" s="231" t="s">
        <v>405</v>
      </c>
      <c r="H225" s="232">
        <v>3</v>
      </c>
      <c r="I225" s="233"/>
      <c r="J225" s="232">
        <f>ROUND(I225*H225,3)</f>
        <v>0</v>
      </c>
      <c r="K225" s="234"/>
      <c r="L225" s="44"/>
      <c r="M225" s="235" t="s">
        <v>1</v>
      </c>
      <c r="N225" s="236" t="s">
        <v>41</v>
      </c>
      <c r="O225" s="91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9" t="s">
        <v>216</v>
      </c>
      <c r="AT225" s="239" t="s">
        <v>150</v>
      </c>
      <c r="AU225" s="239" t="s">
        <v>93</v>
      </c>
      <c r="AY225" s="17" t="s">
        <v>148</v>
      </c>
      <c r="BE225" s="240">
        <f>IF(N225="základná",J225,0)</f>
        <v>0</v>
      </c>
      <c r="BF225" s="240">
        <f>IF(N225="znížená",J225,0)</f>
        <v>0</v>
      </c>
      <c r="BG225" s="240">
        <f>IF(N225="zákl. prenesená",J225,0)</f>
        <v>0</v>
      </c>
      <c r="BH225" s="240">
        <f>IF(N225="zníž. prenesená",J225,0)</f>
        <v>0</v>
      </c>
      <c r="BI225" s="240">
        <f>IF(N225="nulová",J225,0)</f>
        <v>0</v>
      </c>
      <c r="BJ225" s="17" t="s">
        <v>93</v>
      </c>
      <c r="BK225" s="241">
        <f>ROUND(I225*H225,3)</f>
        <v>0</v>
      </c>
      <c r="BL225" s="17" t="s">
        <v>216</v>
      </c>
      <c r="BM225" s="239" t="s">
        <v>763</v>
      </c>
    </row>
    <row r="226" s="2" customFormat="1" ht="33" customHeight="1">
      <c r="A226" s="38"/>
      <c r="B226" s="39"/>
      <c r="C226" s="264" t="s">
        <v>362</v>
      </c>
      <c r="D226" s="264" t="s">
        <v>177</v>
      </c>
      <c r="E226" s="265" t="s">
        <v>764</v>
      </c>
      <c r="F226" s="266" t="s">
        <v>765</v>
      </c>
      <c r="G226" s="267" t="s">
        <v>236</v>
      </c>
      <c r="H226" s="268">
        <v>3</v>
      </c>
      <c r="I226" s="269"/>
      <c r="J226" s="268">
        <f>ROUND(I226*H226,3)</f>
        <v>0</v>
      </c>
      <c r="K226" s="270"/>
      <c r="L226" s="271"/>
      <c r="M226" s="272" t="s">
        <v>1</v>
      </c>
      <c r="N226" s="273" t="s">
        <v>41</v>
      </c>
      <c r="O226" s="91"/>
      <c r="P226" s="237">
        <f>O226*H226</f>
        <v>0</v>
      </c>
      <c r="Q226" s="237">
        <v>0.0057999999999999996</v>
      </c>
      <c r="R226" s="237">
        <f>Q226*H226</f>
        <v>0.017399999999999999</v>
      </c>
      <c r="S226" s="237">
        <v>0</v>
      </c>
      <c r="T226" s="23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9" t="s">
        <v>295</v>
      </c>
      <c r="AT226" s="239" t="s">
        <v>177</v>
      </c>
      <c r="AU226" s="239" t="s">
        <v>93</v>
      </c>
      <c r="AY226" s="17" t="s">
        <v>148</v>
      </c>
      <c r="BE226" s="240">
        <f>IF(N226="základná",J226,0)</f>
        <v>0</v>
      </c>
      <c r="BF226" s="240">
        <f>IF(N226="znížená",J226,0)</f>
        <v>0</v>
      </c>
      <c r="BG226" s="240">
        <f>IF(N226="zákl. prenesená",J226,0)</f>
        <v>0</v>
      </c>
      <c r="BH226" s="240">
        <f>IF(N226="zníž. prenesená",J226,0)</f>
        <v>0</v>
      </c>
      <c r="BI226" s="240">
        <f>IF(N226="nulová",J226,0)</f>
        <v>0</v>
      </c>
      <c r="BJ226" s="17" t="s">
        <v>93</v>
      </c>
      <c r="BK226" s="241">
        <f>ROUND(I226*H226,3)</f>
        <v>0</v>
      </c>
      <c r="BL226" s="17" t="s">
        <v>216</v>
      </c>
      <c r="BM226" s="239" t="s">
        <v>766</v>
      </c>
    </row>
    <row r="227" s="2" customFormat="1" ht="16.5" customHeight="1">
      <c r="A227" s="38"/>
      <c r="B227" s="39"/>
      <c r="C227" s="228" t="s">
        <v>366</v>
      </c>
      <c r="D227" s="228" t="s">
        <v>150</v>
      </c>
      <c r="E227" s="229" t="s">
        <v>767</v>
      </c>
      <c r="F227" s="230" t="s">
        <v>768</v>
      </c>
      <c r="G227" s="231" t="s">
        <v>236</v>
      </c>
      <c r="H227" s="232">
        <v>3</v>
      </c>
      <c r="I227" s="233"/>
      <c r="J227" s="232">
        <f>ROUND(I227*H227,3)</f>
        <v>0</v>
      </c>
      <c r="K227" s="234"/>
      <c r="L227" s="44"/>
      <c r="M227" s="235" t="s">
        <v>1</v>
      </c>
      <c r="N227" s="236" t="s">
        <v>41</v>
      </c>
      <c r="O227" s="91"/>
      <c r="P227" s="237">
        <f>O227*H227</f>
        <v>0</v>
      </c>
      <c r="Q227" s="237">
        <v>0</v>
      </c>
      <c r="R227" s="237">
        <f>Q227*H227</f>
        <v>0</v>
      </c>
      <c r="S227" s="237">
        <v>0</v>
      </c>
      <c r="T227" s="23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9" t="s">
        <v>216</v>
      </c>
      <c r="AT227" s="239" t="s">
        <v>150</v>
      </c>
      <c r="AU227" s="239" t="s">
        <v>93</v>
      </c>
      <c r="AY227" s="17" t="s">
        <v>148</v>
      </c>
      <c r="BE227" s="240">
        <f>IF(N227="základná",J227,0)</f>
        <v>0</v>
      </c>
      <c r="BF227" s="240">
        <f>IF(N227="znížená",J227,0)</f>
        <v>0</v>
      </c>
      <c r="BG227" s="240">
        <f>IF(N227="zákl. prenesená",J227,0)</f>
        <v>0</v>
      </c>
      <c r="BH227" s="240">
        <f>IF(N227="zníž. prenesená",J227,0)</f>
        <v>0</v>
      </c>
      <c r="BI227" s="240">
        <f>IF(N227="nulová",J227,0)</f>
        <v>0</v>
      </c>
      <c r="BJ227" s="17" t="s">
        <v>93</v>
      </c>
      <c r="BK227" s="241">
        <f>ROUND(I227*H227,3)</f>
        <v>0</v>
      </c>
      <c r="BL227" s="17" t="s">
        <v>216</v>
      </c>
      <c r="BM227" s="239" t="s">
        <v>769</v>
      </c>
    </row>
    <row r="228" s="2" customFormat="1" ht="21.75" customHeight="1">
      <c r="A228" s="38"/>
      <c r="B228" s="39"/>
      <c r="C228" s="264" t="s">
        <v>370</v>
      </c>
      <c r="D228" s="264" t="s">
        <v>177</v>
      </c>
      <c r="E228" s="265" t="s">
        <v>770</v>
      </c>
      <c r="F228" s="266" t="s">
        <v>771</v>
      </c>
      <c r="G228" s="267" t="s">
        <v>236</v>
      </c>
      <c r="H228" s="268">
        <v>3</v>
      </c>
      <c r="I228" s="269"/>
      <c r="J228" s="268">
        <f>ROUND(I228*H228,3)</f>
        <v>0</v>
      </c>
      <c r="K228" s="270"/>
      <c r="L228" s="271"/>
      <c r="M228" s="272" t="s">
        <v>1</v>
      </c>
      <c r="N228" s="273" t="s">
        <v>41</v>
      </c>
      <c r="O228" s="91"/>
      <c r="P228" s="237">
        <f>O228*H228</f>
        <v>0</v>
      </c>
      <c r="Q228" s="237">
        <v>0.023</v>
      </c>
      <c r="R228" s="237">
        <f>Q228*H228</f>
        <v>0.069000000000000006</v>
      </c>
      <c r="S228" s="237">
        <v>0</v>
      </c>
      <c r="T228" s="23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9" t="s">
        <v>295</v>
      </c>
      <c r="AT228" s="239" t="s">
        <v>177</v>
      </c>
      <c r="AU228" s="239" t="s">
        <v>93</v>
      </c>
      <c r="AY228" s="17" t="s">
        <v>148</v>
      </c>
      <c r="BE228" s="240">
        <f>IF(N228="základná",J228,0)</f>
        <v>0</v>
      </c>
      <c r="BF228" s="240">
        <f>IF(N228="znížená",J228,0)</f>
        <v>0</v>
      </c>
      <c r="BG228" s="240">
        <f>IF(N228="zákl. prenesená",J228,0)</f>
        <v>0</v>
      </c>
      <c r="BH228" s="240">
        <f>IF(N228="zníž. prenesená",J228,0)</f>
        <v>0</v>
      </c>
      <c r="BI228" s="240">
        <f>IF(N228="nulová",J228,0)</f>
        <v>0</v>
      </c>
      <c r="BJ228" s="17" t="s">
        <v>93</v>
      </c>
      <c r="BK228" s="241">
        <f>ROUND(I228*H228,3)</f>
        <v>0</v>
      </c>
      <c r="BL228" s="17" t="s">
        <v>216</v>
      </c>
      <c r="BM228" s="239" t="s">
        <v>772</v>
      </c>
    </row>
    <row r="229" s="2" customFormat="1" ht="21.75" customHeight="1">
      <c r="A229" s="38"/>
      <c r="B229" s="39"/>
      <c r="C229" s="228" t="s">
        <v>374</v>
      </c>
      <c r="D229" s="228" t="s">
        <v>150</v>
      </c>
      <c r="E229" s="229" t="s">
        <v>420</v>
      </c>
      <c r="F229" s="230" t="s">
        <v>773</v>
      </c>
      <c r="G229" s="231" t="s">
        <v>236</v>
      </c>
      <c r="H229" s="232">
        <v>1</v>
      </c>
      <c r="I229" s="233"/>
      <c r="J229" s="232">
        <f>ROUND(I229*H229,3)</f>
        <v>0</v>
      </c>
      <c r="K229" s="234"/>
      <c r="L229" s="44"/>
      <c r="M229" s="235" t="s">
        <v>1</v>
      </c>
      <c r="N229" s="236" t="s">
        <v>41</v>
      </c>
      <c r="O229" s="91"/>
      <c r="P229" s="237">
        <f>O229*H229</f>
        <v>0</v>
      </c>
      <c r="Q229" s="237">
        <v>0.0023</v>
      </c>
      <c r="R229" s="237">
        <f>Q229*H229</f>
        <v>0.0023</v>
      </c>
      <c r="S229" s="237">
        <v>0</v>
      </c>
      <c r="T229" s="23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9" t="s">
        <v>216</v>
      </c>
      <c r="AT229" s="239" t="s">
        <v>150</v>
      </c>
      <c r="AU229" s="239" t="s">
        <v>93</v>
      </c>
      <c r="AY229" s="17" t="s">
        <v>148</v>
      </c>
      <c r="BE229" s="240">
        <f>IF(N229="základná",J229,0)</f>
        <v>0</v>
      </c>
      <c r="BF229" s="240">
        <f>IF(N229="znížená",J229,0)</f>
        <v>0</v>
      </c>
      <c r="BG229" s="240">
        <f>IF(N229="zákl. prenesená",J229,0)</f>
        <v>0</v>
      </c>
      <c r="BH229" s="240">
        <f>IF(N229="zníž. prenesená",J229,0)</f>
        <v>0</v>
      </c>
      <c r="BI229" s="240">
        <f>IF(N229="nulová",J229,0)</f>
        <v>0</v>
      </c>
      <c r="BJ229" s="17" t="s">
        <v>93</v>
      </c>
      <c r="BK229" s="241">
        <f>ROUND(I229*H229,3)</f>
        <v>0</v>
      </c>
      <c r="BL229" s="17" t="s">
        <v>216</v>
      </c>
      <c r="BM229" s="239" t="s">
        <v>774</v>
      </c>
    </row>
    <row r="230" s="2" customFormat="1" ht="33" customHeight="1">
      <c r="A230" s="38"/>
      <c r="B230" s="39"/>
      <c r="C230" s="264" t="s">
        <v>380</v>
      </c>
      <c r="D230" s="264" t="s">
        <v>177</v>
      </c>
      <c r="E230" s="265" t="s">
        <v>775</v>
      </c>
      <c r="F230" s="266" t="s">
        <v>776</v>
      </c>
      <c r="G230" s="267" t="s">
        <v>236</v>
      </c>
      <c r="H230" s="268">
        <v>1</v>
      </c>
      <c r="I230" s="269"/>
      <c r="J230" s="268">
        <f>ROUND(I230*H230,3)</f>
        <v>0</v>
      </c>
      <c r="K230" s="270"/>
      <c r="L230" s="271"/>
      <c r="M230" s="272" t="s">
        <v>1</v>
      </c>
      <c r="N230" s="273" t="s">
        <v>41</v>
      </c>
      <c r="O230" s="91"/>
      <c r="P230" s="237">
        <f>O230*H230</f>
        <v>0</v>
      </c>
      <c r="Q230" s="237">
        <v>0.019</v>
      </c>
      <c r="R230" s="237">
        <f>Q230*H230</f>
        <v>0.019</v>
      </c>
      <c r="S230" s="237">
        <v>0</v>
      </c>
      <c r="T230" s="23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9" t="s">
        <v>295</v>
      </c>
      <c r="AT230" s="239" t="s">
        <v>177</v>
      </c>
      <c r="AU230" s="239" t="s">
        <v>93</v>
      </c>
      <c r="AY230" s="17" t="s">
        <v>148</v>
      </c>
      <c r="BE230" s="240">
        <f>IF(N230="základná",J230,0)</f>
        <v>0</v>
      </c>
      <c r="BF230" s="240">
        <f>IF(N230="znížená",J230,0)</f>
        <v>0</v>
      </c>
      <c r="BG230" s="240">
        <f>IF(N230="zákl. prenesená",J230,0)</f>
        <v>0</v>
      </c>
      <c r="BH230" s="240">
        <f>IF(N230="zníž. prenesená",J230,0)</f>
        <v>0</v>
      </c>
      <c r="BI230" s="240">
        <f>IF(N230="nulová",J230,0)</f>
        <v>0</v>
      </c>
      <c r="BJ230" s="17" t="s">
        <v>93</v>
      </c>
      <c r="BK230" s="241">
        <f>ROUND(I230*H230,3)</f>
        <v>0</v>
      </c>
      <c r="BL230" s="17" t="s">
        <v>216</v>
      </c>
      <c r="BM230" s="239" t="s">
        <v>777</v>
      </c>
    </row>
    <row r="231" s="2" customFormat="1" ht="44.25" customHeight="1">
      <c r="A231" s="38"/>
      <c r="B231" s="39"/>
      <c r="C231" s="228" t="s">
        <v>384</v>
      </c>
      <c r="D231" s="228" t="s">
        <v>150</v>
      </c>
      <c r="E231" s="229" t="s">
        <v>778</v>
      </c>
      <c r="F231" s="230" t="s">
        <v>779</v>
      </c>
      <c r="G231" s="231" t="s">
        <v>236</v>
      </c>
      <c r="H231" s="232">
        <v>1</v>
      </c>
      <c r="I231" s="233"/>
      <c r="J231" s="232">
        <f>ROUND(I231*H231,3)</f>
        <v>0</v>
      </c>
      <c r="K231" s="234"/>
      <c r="L231" s="44"/>
      <c r="M231" s="235" t="s">
        <v>1</v>
      </c>
      <c r="N231" s="236" t="s">
        <v>41</v>
      </c>
      <c r="O231" s="91"/>
      <c r="P231" s="237">
        <f>O231*H231</f>
        <v>0</v>
      </c>
      <c r="Q231" s="237">
        <v>0</v>
      </c>
      <c r="R231" s="237">
        <f>Q231*H231</f>
        <v>0</v>
      </c>
      <c r="S231" s="237">
        <v>0</v>
      </c>
      <c r="T231" s="23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9" t="s">
        <v>216</v>
      </c>
      <c r="AT231" s="239" t="s">
        <v>150</v>
      </c>
      <c r="AU231" s="239" t="s">
        <v>93</v>
      </c>
      <c r="AY231" s="17" t="s">
        <v>148</v>
      </c>
      <c r="BE231" s="240">
        <f>IF(N231="základná",J231,0)</f>
        <v>0</v>
      </c>
      <c r="BF231" s="240">
        <f>IF(N231="znížená",J231,0)</f>
        <v>0</v>
      </c>
      <c r="BG231" s="240">
        <f>IF(N231="zákl. prenesená",J231,0)</f>
        <v>0</v>
      </c>
      <c r="BH231" s="240">
        <f>IF(N231="zníž. prenesená",J231,0)</f>
        <v>0</v>
      </c>
      <c r="BI231" s="240">
        <f>IF(N231="nulová",J231,0)</f>
        <v>0</v>
      </c>
      <c r="BJ231" s="17" t="s">
        <v>93</v>
      </c>
      <c r="BK231" s="241">
        <f>ROUND(I231*H231,3)</f>
        <v>0</v>
      </c>
      <c r="BL231" s="17" t="s">
        <v>216</v>
      </c>
      <c r="BM231" s="239" t="s">
        <v>780</v>
      </c>
    </row>
    <row r="232" s="2" customFormat="1" ht="44.25" customHeight="1">
      <c r="A232" s="38"/>
      <c r="B232" s="39"/>
      <c r="C232" s="264" t="s">
        <v>388</v>
      </c>
      <c r="D232" s="264" t="s">
        <v>177</v>
      </c>
      <c r="E232" s="265" t="s">
        <v>781</v>
      </c>
      <c r="F232" s="266" t="s">
        <v>782</v>
      </c>
      <c r="G232" s="267" t="s">
        <v>236</v>
      </c>
      <c r="H232" s="268">
        <v>1</v>
      </c>
      <c r="I232" s="269"/>
      <c r="J232" s="268">
        <f>ROUND(I232*H232,3)</f>
        <v>0</v>
      </c>
      <c r="K232" s="270"/>
      <c r="L232" s="271"/>
      <c r="M232" s="272" t="s">
        <v>1</v>
      </c>
      <c r="N232" s="273" t="s">
        <v>41</v>
      </c>
      <c r="O232" s="91"/>
      <c r="P232" s="237">
        <f>O232*H232</f>
        <v>0</v>
      </c>
      <c r="Q232" s="237">
        <v>0.0054999999999999997</v>
      </c>
      <c r="R232" s="237">
        <f>Q232*H232</f>
        <v>0.0054999999999999997</v>
      </c>
      <c r="S232" s="237">
        <v>0</v>
      </c>
      <c r="T232" s="23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9" t="s">
        <v>295</v>
      </c>
      <c r="AT232" s="239" t="s">
        <v>177</v>
      </c>
      <c r="AU232" s="239" t="s">
        <v>93</v>
      </c>
      <c r="AY232" s="17" t="s">
        <v>148</v>
      </c>
      <c r="BE232" s="240">
        <f>IF(N232="základná",J232,0)</f>
        <v>0</v>
      </c>
      <c r="BF232" s="240">
        <f>IF(N232="znížená",J232,0)</f>
        <v>0</v>
      </c>
      <c r="BG232" s="240">
        <f>IF(N232="zákl. prenesená",J232,0)</f>
        <v>0</v>
      </c>
      <c r="BH232" s="240">
        <f>IF(N232="zníž. prenesená",J232,0)</f>
        <v>0</v>
      </c>
      <c r="BI232" s="240">
        <f>IF(N232="nulová",J232,0)</f>
        <v>0</v>
      </c>
      <c r="BJ232" s="17" t="s">
        <v>93</v>
      </c>
      <c r="BK232" s="241">
        <f>ROUND(I232*H232,3)</f>
        <v>0</v>
      </c>
      <c r="BL232" s="17" t="s">
        <v>216</v>
      </c>
      <c r="BM232" s="239" t="s">
        <v>783</v>
      </c>
    </row>
    <row r="233" s="2" customFormat="1" ht="21.75" customHeight="1">
      <c r="A233" s="38"/>
      <c r="B233" s="39"/>
      <c r="C233" s="228" t="s">
        <v>392</v>
      </c>
      <c r="D233" s="228" t="s">
        <v>150</v>
      </c>
      <c r="E233" s="229" t="s">
        <v>784</v>
      </c>
      <c r="F233" s="230" t="s">
        <v>469</v>
      </c>
      <c r="G233" s="231" t="s">
        <v>740</v>
      </c>
      <c r="H233" s="233"/>
      <c r="I233" s="233"/>
      <c r="J233" s="232">
        <f>ROUND(I233*H233,3)</f>
        <v>0</v>
      </c>
      <c r="K233" s="234"/>
      <c r="L233" s="44"/>
      <c r="M233" s="235" t="s">
        <v>1</v>
      </c>
      <c r="N233" s="236" t="s">
        <v>41</v>
      </c>
      <c r="O233" s="91"/>
      <c r="P233" s="237">
        <f>O233*H233</f>
        <v>0</v>
      </c>
      <c r="Q233" s="237">
        <v>0</v>
      </c>
      <c r="R233" s="237">
        <f>Q233*H233</f>
        <v>0</v>
      </c>
      <c r="S233" s="237">
        <v>0</v>
      </c>
      <c r="T233" s="23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9" t="s">
        <v>216</v>
      </c>
      <c r="AT233" s="239" t="s">
        <v>150</v>
      </c>
      <c r="AU233" s="239" t="s">
        <v>93</v>
      </c>
      <c r="AY233" s="17" t="s">
        <v>148</v>
      </c>
      <c r="BE233" s="240">
        <f>IF(N233="základná",J233,0)</f>
        <v>0</v>
      </c>
      <c r="BF233" s="240">
        <f>IF(N233="znížená",J233,0)</f>
        <v>0</v>
      </c>
      <c r="BG233" s="240">
        <f>IF(N233="zákl. prenesená",J233,0)</f>
        <v>0</v>
      </c>
      <c r="BH233" s="240">
        <f>IF(N233="zníž. prenesená",J233,0)</f>
        <v>0</v>
      </c>
      <c r="BI233" s="240">
        <f>IF(N233="nulová",J233,0)</f>
        <v>0</v>
      </c>
      <c r="BJ233" s="17" t="s">
        <v>93</v>
      </c>
      <c r="BK233" s="241">
        <f>ROUND(I233*H233,3)</f>
        <v>0</v>
      </c>
      <c r="BL233" s="17" t="s">
        <v>216</v>
      </c>
      <c r="BM233" s="239" t="s">
        <v>785</v>
      </c>
    </row>
    <row r="234" s="12" customFormat="1" ht="22.8" customHeight="1">
      <c r="A234" s="12"/>
      <c r="B234" s="213"/>
      <c r="C234" s="214"/>
      <c r="D234" s="215" t="s">
        <v>74</v>
      </c>
      <c r="E234" s="226" t="s">
        <v>471</v>
      </c>
      <c r="F234" s="226" t="s">
        <v>786</v>
      </c>
      <c r="G234" s="214"/>
      <c r="H234" s="214"/>
      <c r="I234" s="217"/>
      <c r="J234" s="227">
        <f>BK234</f>
        <v>0</v>
      </c>
      <c r="K234" s="214"/>
      <c r="L234" s="218"/>
      <c r="M234" s="219"/>
      <c r="N234" s="220"/>
      <c r="O234" s="220"/>
      <c r="P234" s="221">
        <f>SUM(P235:P236)</f>
        <v>0</v>
      </c>
      <c r="Q234" s="220"/>
      <c r="R234" s="221">
        <f>SUM(R235:R236)</f>
        <v>0</v>
      </c>
      <c r="S234" s="220"/>
      <c r="T234" s="222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3" t="s">
        <v>93</v>
      </c>
      <c r="AT234" s="224" t="s">
        <v>74</v>
      </c>
      <c r="AU234" s="224" t="s">
        <v>83</v>
      </c>
      <c r="AY234" s="223" t="s">
        <v>148</v>
      </c>
      <c r="BK234" s="225">
        <f>SUM(BK235:BK236)</f>
        <v>0</v>
      </c>
    </row>
    <row r="235" s="2" customFormat="1" ht="16.5" customHeight="1">
      <c r="A235" s="38"/>
      <c r="B235" s="39"/>
      <c r="C235" s="228" t="s">
        <v>396</v>
      </c>
      <c r="D235" s="228" t="s">
        <v>150</v>
      </c>
      <c r="E235" s="229" t="s">
        <v>787</v>
      </c>
      <c r="F235" s="230" t="s">
        <v>788</v>
      </c>
      <c r="G235" s="231" t="s">
        <v>160</v>
      </c>
      <c r="H235" s="232">
        <v>38</v>
      </c>
      <c r="I235" s="233"/>
      <c r="J235" s="232">
        <f>ROUND(I235*H235,3)</f>
        <v>0</v>
      </c>
      <c r="K235" s="234"/>
      <c r="L235" s="44"/>
      <c r="M235" s="235" t="s">
        <v>1</v>
      </c>
      <c r="N235" s="236" t="s">
        <v>41</v>
      </c>
      <c r="O235" s="91"/>
      <c r="P235" s="237">
        <f>O235*H235</f>
        <v>0</v>
      </c>
      <c r="Q235" s="237">
        <v>0</v>
      </c>
      <c r="R235" s="237">
        <f>Q235*H235</f>
        <v>0</v>
      </c>
      <c r="S235" s="237">
        <v>0</v>
      </c>
      <c r="T235" s="23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9" t="s">
        <v>216</v>
      </c>
      <c r="AT235" s="239" t="s">
        <v>150</v>
      </c>
      <c r="AU235" s="239" t="s">
        <v>93</v>
      </c>
      <c r="AY235" s="17" t="s">
        <v>148</v>
      </c>
      <c r="BE235" s="240">
        <f>IF(N235="základná",J235,0)</f>
        <v>0</v>
      </c>
      <c r="BF235" s="240">
        <f>IF(N235="znížená",J235,0)</f>
        <v>0</v>
      </c>
      <c r="BG235" s="240">
        <f>IF(N235="zákl. prenesená",J235,0)</f>
        <v>0</v>
      </c>
      <c r="BH235" s="240">
        <f>IF(N235="zníž. prenesená",J235,0)</f>
        <v>0</v>
      </c>
      <c r="BI235" s="240">
        <f>IF(N235="nulová",J235,0)</f>
        <v>0</v>
      </c>
      <c r="BJ235" s="17" t="s">
        <v>93</v>
      </c>
      <c r="BK235" s="241">
        <f>ROUND(I235*H235,3)</f>
        <v>0</v>
      </c>
      <c r="BL235" s="17" t="s">
        <v>216</v>
      </c>
      <c r="BM235" s="239" t="s">
        <v>789</v>
      </c>
    </row>
    <row r="236" s="2" customFormat="1" ht="21.75" customHeight="1">
      <c r="A236" s="38"/>
      <c r="B236" s="39"/>
      <c r="C236" s="228" t="s">
        <v>402</v>
      </c>
      <c r="D236" s="228" t="s">
        <v>150</v>
      </c>
      <c r="E236" s="229" t="s">
        <v>790</v>
      </c>
      <c r="F236" s="230" t="s">
        <v>517</v>
      </c>
      <c r="G236" s="231" t="s">
        <v>740</v>
      </c>
      <c r="H236" s="233"/>
      <c r="I236" s="233"/>
      <c r="J236" s="232">
        <f>ROUND(I236*H236,3)</f>
        <v>0</v>
      </c>
      <c r="K236" s="234"/>
      <c r="L236" s="44"/>
      <c r="M236" s="235" t="s">
        <v>1</v>
      </c>
      <c r="N236" s="236" t="s">
        <v>41</v>
      </c>
      <c r="O236" s="91"/>
      <c r="P236" s="237">
        <f>O236*H236</f>
        <v>0</v>
      </c>
      <c r="Q236" s="237">
        <v>0</v>
      </c>
      <c r="R236" s="237">
        <f>Q236*H236</f>
        <v>0</v>
      </c>
      <c r="S236" s="237">
        <v>0</v>
      </c>
      <c r="T236" s="23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9" t="s">
        <v>216</v>
      </c>
      <c r="AT236" s="239" t="s">
        <v>150</v>
      </c>
      <c r="AU236" s="239" t="s">
        <v>93</v>
      </c>
      <c r="AY236" s="17" t="s">
        <v>148</v>
      </c>
      <c r="BE236" s="240">
        <f>IF(N236="základná",J236,0)</f>
        <v>0</v>
      </c>
      <c r="BF236" s="240">
        <f>IF(N236="znížená",J236,0)</f>
        <v>0</v>
      </c>
      <c r="BG236" s="240">
        <f>IF(N236="zákl. prenesená",J236,0)</f>
        <v>0</v>
      </c>
      <c r="BH236" s="240">
        <f>IF(N236="zníž. prenesená",J236,0)</f>
        <v>0</v>
      </c>
      <c r="BI236" s="240">
        <f>IF(N236="nulová",J236,0)</f>
        <v>0</v>
      </c>
      <c r="BJ236" s="17" t="s">
        <v>93</v>
      </c>
      <c r="BK236" s="241">
        <f>ROUND(I236*H236,3)</f>
        <v>0</v>
      </c>
      <c r="BL236" s="17" t="s">
        <v>216</v>
      </c>
      <c r="BM236" s="239" t="s">
        <v>791</v>
      </c>
    </row>
    <row r="237" s="12" customFormat="1" ht="22.8" customHeight="1">
      <c r="A237" s="12"/>
      <c r="B237" s="213"/>
      <c r="C237" s="214"/>
      <c r="D237" s="215" t="s">
        <v>74</v>
      </c>
      <c r="E237" s="226" t="s">
        <v>792</v>
      </c>
      <c r="F237" s="226" t="s">
        <v>793</v>
      </c>
      <c r="G237" s="214"/>
      <c r="H237" s="214"/>
      <c r="I237" s="217"/>
      <c r="J237" s="227">
        <f>BK237</f>
        <v>0</v>
      </c>
      <c r="K237" s="214"/>
      <c r="L237" s="218"/>
      <c r="M237" s="219"/>
      <c r="N237" s="220"/>
      <c r="O237" s="220"/>
      <c r="P237" s="221">
        <f>SUM(P238:P241)</f>
        <v>0</v>
      </c>
      <c r="Q237" s="220"/>
      <c r="R237" s="221">
        <f>SUM(R238:R241)</f>
        <v>2.2508400000000002</v>
      </c>
      <c r="S237" s="220"/>
      <c r="T237" s="222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3" t="s">
        <v>93</v>
      </c>
      <c r="AT237" s="224" t="s">
        <v>74</v>
      </c>
      <c r="AU237" s="224" t="s">
        <v>83</v>
      </c>
      <c r="AY237" s="223" t="s">
        <v>148</v>
      </c>
      <c r="BK237" s="225">
        <f>SUM(BK238:BK241)</f>
        <v>0</v>
      </c>
    </row>
    <row r="238" s="2" customFormat="1" ht="33" customHeight="1">
      <c r="A238" s="38"/>
      <c r="B238" s="39"/>
      <c r="C238" s="228" t="s">
        <v>407</v>
      </c>
      <c r="D238" s="228" t="s">
        <v>150</v>
      </c>
      <c r="E238" s="229" t="s">
        <v>794</v>
      </c>
      <c r="F238" s="230" t="s">
        <v>795</v>
      </c>
      <c r="G238" s="231" t="s">
        <v>160</v>
      </c>
      <c r="H238" s="232">
        <v>33</v>
      </c>
      <c r="I238" s="233"/>
      <c r="J238" s="232">
        <f>ROUND(I238*H238,3)</f>
        <v>0</v>
      </c>
      <c r="K238" s="234"/>
      <c r="L238" s="44"/>
      <c r="M238" s="235" t="s">
        <v>1</v>
      </c>
      <c r="N238" s="236" t="s">
        <v>41</v>
      </c>
      <c r="O238" s="91"/>
      <c r="P238" s="237">
        <f>O238*H238</f>
        <v>0</v>
      </c>
      <c r="Q238" s="237">
        <v>0.06216</v>
      </c>
      <c r="R238" s="237">
        <f>Q238*H238</f>
        <v>2.0512800000000002</v>
      </c>
      <c r="S238" s="237">
        <v>0</v>
      </c>
      <c r="T238" s="23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9" t="s">
        <v>216</v>
      </c>
      <c r="AT238" s="239" t="s">
        <v>150</v>
      </c>
      <c r="AU238" s="239" t="s">
        <v>93</v>
      </c>
      <c r="AY238" s="17" t="s">
        <v>148</v>
      </c>
      <c r="BE238" s="240">
        <f>IF(N238="základná",J238,0)</f>
        <v>0</v>
      </c>
      <c r="BF238" s="240">
        <f>IF(N238="znížená",J238,0)</f>
        <v>0</v>
      </c>
      <c r="BG238" s="240">
        <f>IF(N238="zákl. prenesená",J238,0)</f>
        <v>0</v>
      </c>
      <c r="BH238" s="240">
        <f>IF(N238="zníž. prenesená",J238,0)</f>
        <v>0</v>
      </c>
      <c r="BI238" s="240">
        <f>IF(N238="nulová",J238,0)</f>
        <v>0</v>
      </c>
      <c r="BJ238" s="17" t="s">
        <v>93</v>
      </c>
      <c r="BK238" s="241">
        <f>ROUND(I238*H238,3)</f>
        <v>0</v>
      </c>
      <c r="BL238" s="17" t="s">
        <v>216</v>
      </c>
      <c r="BM238" s="239" t="s">
        <v>796</v>
      </c>
    </row>
    <row r="239" s="14" customFormat="1">
      <c r="A239" s="14"/>
      <c r="B239" s="253"/>
      <c r="C239" s="254"/>
      <c r="D239" s="244" t="s">
        <v>155</v>
      </c>
      <c r="E239" s="255" t="s">
        <v>1</v>
      </c>
      <c r="F239" s="256" t="s">
        <v>797</v>
      </c>
      <c r="G239" s="254"/>
      <c r="H239" s="257">
        <v>33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3" t="s">
        <v>155</v>
      </c>
      <c r="AU239" s="263" t="s">
        <v>93</v>
      </c>
      <c r="AV239" s="14" t="s">
        <v>93</v>
      </c>
      <c r="AW239" s="14" t="s">
        <v>30</v>
      </c>
      <c r="AX239" s="14" t="s">
        <v>83</v>
      </c>
      <c r="AY239" s="263" t="s">
        <v>148</v>
      </c>
    </row>
    <row r="240" s="2" customFormat="1" ht="21.75" customHeight="1">
      <c r="A240" s="38"/>
      <c r="B240" s="39"/>
      <c r="C240" s="228" t="s">
        <v>411</v>
      </c>
      <c r="D240" s="228" t="s">
        <v>150</v>
      </c>
      <c r="E240" s="229" t="s">
        <v>798</v>
      </c>
      <c r="F240" s="230" t="s">
        <v>799</v>
      </c>
      <c r="G240" s="231" t="s">
        <v>160</v>
      </c>
      <c r="H240" s="232">
        <v>12</v>
      </c>
      <c r="I240" s="233"/>
      <c r="J240" s="232">
        <f>ROUND(I240*H240,3)</f>
        <v>0</v>
      </c>
      <c r="K240" s="234"/>
      <c r="L240" s="44"/>
      <c r="M240" s="235" t="s">
        <v>1</v>
      </c>
      <c r="N240" s="236" t="s">
        <v>41</v>
      </c>
      <c r="O240" s="91"/>
      <c r="P240" s="237">
        <f>O240*H240</f>
        <v>0</v>
      </c>
      <c r="Q240" s="237">
        <v>0.016629999999999999</v>
      </c>
      <c r="R240" s="237">
        <f>Q240*H240</f>
        <v>0.19955999999999999</v>
      </c>
      <c r="S240" s="237">
        <v>0</v>
      </c>
      <c r="T240" s="23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9" t="s">
        <v>216</v>
      </c>
      <c r="AT240" s="239" t="s">
        <v>150</v>
      </c>
      <c r="AU240" s="239" t="s">
        <v>93</v>
      </c>
      <c r="AY240" s="17" t="s">
        <v>148</v>
      </c>
      <c r="BE240" s="240">
        <f>IF(N240="základná",J240,0)</f>
        <v>0</v>
      </c>
      <c r="BF240" s="240">
        <f>IF(N240="znížená",J240,0)</f>
        <v>0</v>
      </c>
      <c r="BG240" s="240">
        <f>IF(N240="zákl. prenesená",J240,0)</f>
        <v>0</v>
      </c>
      <c r="BH240" s="240">
        <f>IF(N240="zníž. prenesená",J240,0)</f>
        <v>0</v>
      </c>
      <c r="BI240" s="240">
        <f>IF(N240="nulová",J240,0)</f>
        <v>0</v>
      </c>
      <c r="BJ240" s="17" t="s">
        <v>93</v>
      </c>
      <c r="BK240" s="241">
        <f>ROUND(I240*H240,3)</f>
        <v>0</v>
      </c>
      <c r="BL240" s="17" t="s">
        <v>216</v>
      </c>
      <c r="BM240" s="239" t="s">
        <v>800</v>
      </c>
    </row>
    <row r="241" s="2" customFormat="1" ht="21.75" customHeight="1">
      <c r="A241" s="38"/>
      <c r="B241" s="39"/>
      <c r="C241" s="228" t="s">
        <v>415</v>
      </c>
      <c r="D241" s="228" t="s">
        <v>150</v>
      </c>
      <c r="E241" s="229" t="s">
        <v>801</v>
      </c>
      <c r="F241" s="230" t="s">
        <v>802</v>
      </c>
      <c r="G241" s="231" t="s">
        <v>740</v>
      </c>
      <c r="H241" s="233"/>
      <c r="I241" s="233"/>
      <c r="J241" s="232">
        <f>ROUND(I241*H241,3)</f>
        <v>0</v>
      </c>
      <c r="K241" s="234"/>
      <c r="L241" s="44"/>
      <c r="M241" s="235" t="s">
        <v>1</v>
      </c>
      <c r="N241" s="236" t="s">
        <v>41</v>
      </c>
      <c r="O241" s="91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9" t="s">
        <v>216</v>
      </c>
      <c r="AT241" s="239" t="s">
        <v>150</v>
      </c>
      <c r="AU241" s="239" t="s">
        <v>93</v>
      </c>
      <c r="AY241" s="17" t="s">
        <v>148</v>
      </c>
      <c r="BE241" s="240">
        <f>IF(N241="základná",J241,0)</f>
        <v>0</v>
      </c>
      <c r="BF241" s="240">
        <f>IF(N241="znížená",J241,0)</f>
        <v>0</v>
      </c>
      <c r="BG241" s="240">
        <f>IF(N241="zákl. prenesená",J241,0)</f>
        <v>0</v>
      </c>
      <c r="BH241" s="240">
        <f>IF(N241="zníž. prenesená",J241,0)</f>
        <v>0</v>
      </c>
      <c r="BI241" s="240">
        <f>IF(N241="nulová",J241,0)</f>
        <v>0</v>
      </c>
      <c r="BJ241" s="17" t="s">
        <v>93</v>
      </c>
      <c r="BK241" s="241">
        <f>ROUND(I241*H241,3)</f>
        <v>0</v>
      </c>
      <c r="BL241" s="17" t="s">
        <v>216</v>
      </c>
      <c r="BM241" s="239" t="s">
        <v>803</v>
      </c>
    </row>
    <row r="242" s="12" customFormat="1" ht="22.8" customHeight="1">
      <c r="A242" s="12"/>
      <c r="B242" s="213"/>
      <c r="C242" s="214"/>
      <c r="D242" s="215" t="s">
        <v>74</v>
      </c>
      <c r="E242" s="226" t="s">
        <v>804</v>
      </c>
      <c r="F242" s="226" t="s">
        <v>805</v>
      </c>
      <c r="G242" s="214"/>
      <c r="H242" s="214"/>
      <c r="I242" s="217"/>
      <c r="J242" s="227">
        <f>BK242</f>
        <v>0</v>
      </c>
      <c r="K242" s="214"/>
      <c r="L242" s="218"/>
      <c r="M242" s="219"/>
      <c r="N242" s="220"/>
      <c r="O242" s="220"/>
      <c r="P242" s="221">
        <f>SUM(P243:P258)</f>
        <v>0</v>
      </c>
      <c r="Q242" s="220"/>
      <c r="R242" s="221">
        <f>SUM(R243:R258)</f>
        <v>0.55588800000000016</v>
      </c>
      <c r="S242" s="220"/>
      <c r="T242" s="222">
        <f>SUM(T243:T258)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3" t="s">
        <v>93</v>
      </c>
      <c r="AT242" s="224" t="s">
        <v>74</v>
      </c>
      <c r="AU242" s="224" t="s">
        <v>83</v>
      </c>
      <c r="AY242" s="223" t="s">
        <v>148</v>
      </c>
      <c r="BK242" s="225">
        <f>SUM(BK243:BK258)</f>
        <v>0</v>
      </c>
    </row>
    <row r="243" s="2" customFormat="1" ht="21.75" customHeight="1">
      <c r="A243" s="38"/>
      <c r="B243" s="39"/>
      <c r="C243" s="228" t="s">
        <v>419</v>
      </c>
      <c r="D243" s="228" t="s">
        <v>150</v>
      </c>
      <c r="E243" s="229" t="s">
        <v>806</v>
      </c>
      <c r="F243" s="230" t="s">
        <v>807</v>
      </c>
      <c r="G243" s="231" t="s">
        <v>184</v>
      </c>
      <c r="H243" s="232">
        <v>6.4000000000000004</v>
      </c>
      <c r="I243" s="233"/>
      <c r="J243" s="232">
        <f>ROUND(I243*H243,3)</f>
        <v>0</v>
      </c>
      <c r="K243" s="234"/>
      <c r="L243" s="44"/>
      <c r="M243" s="235" t="s">
        <v>1</v>
      </c>
      <c r="N243" s="236" t="s">
        <v>41</v>
      </c>
      <c r="O243" s="91"/>
      <c r="P243" s="237">
        <f>O243*H243</f>
        <v>0</v>
      </c>
      <c r="Q243" s="237">
        <v>0.00021000000000000001</v>
      </c>
      <c r="R243" s="237">
        <f>Q243*H243</f>
        <v>0.0013440000000000001</v>
      </c>
      <c r="S243" s="237">
        <v>0</v>
      </c>
      <c r="T243" s="23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9" t="s">
        <v>216</v>
      </c>
      <c r="AT243" s="239" t="s">
        <v>150</v>
      </c>
      <c r="AU243" s="239" t="s">
        <v>93</v>
      </c>
      <c r="AY243" s="17" t="s">
        <v>148</v>
      </c>
      <c r="BE243" s="240">
        <f>IF(N243="základná",J243,0)</f>
        <v>0</v>
      </c>
      <c r="BF243" s="240">
        <f>IF(N243="znížená",J243,0)</f>
        <v>0</v>
      </c>
      <c r="BG243" s="240">
        <f>IF(N243="zákl. prenesená",J243,0)</f>
        <v>0</v>
      </c>
      <c r="BH243" s="240">
        <f>IF(N243="zníž. prenesená",J243,0)</f>
        <v>0</v>
      </c>
      <c r="BI243" s="240">
        <f>IF(N243="nulová",J243,0)</f>
        <v>0</v>
      </c>
      <c r="BJ243" s="17" t="s">
        <v>93</v>
      </c>
      <c r="BK243" s="241">
        <f>ROUND(I243*H243,3)</f>
        <v>0</v>
      </c>
      <c r="BL243" s="17" t="s">
        <v>216</v>
      </c>
      <c r="BM243" s="239" t="s">
        <v>808</v>
      </c>
    </row>
    <row r="244" s="14" customFormat="1">
      <c r="A244" s="14"/>
      <c r="B244" s="253"/>
      <c r="C244" s="254"/>
      <c r="D244" s="244" t="s">
        <v>155</v>
      </c>
      <c r="E244" s="255" t="s">
        <v>1</v>
      </c>
      <c r="F244" s="256" t="s">
        <v>809</v>
      </c>
      <c r="G244" s="254"/>
      <c r="H244" s="257">
        <v>6.4000000000000004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155</v>
      </c>
      <c r="AU244" s="263" t="s">
        <v>93</v>
      </c>
      <c r="AV244" s="14" t="s">
        <v>93</v>
      </c>
      <c r="AW244" s="14" t="s">
        <v>30</v>
      </c>
      <c r="AX244" s="14" t="s">
        <v>83</v>
      </c>
      <c r="AY244" s="263" t="s">
        <v>148</v>
      </c>
    </row>
    <row r="245" s="2" customFormat="1" ht="33" customHeight="1">
      <c r="A245" s="38"/>
      <c r="B245" s="39"/>
      <c r="C245" s="264" t="s">
        <v>423</v>
      </c>
      <c r="D245" s="264" t="s">
        <v>177</v>
      </c>
      <c r="E245" s="265" t="s">
        <v>810</v>
      </c>
      <c r="F245" s="266" t="s">
        <v>811</v>
      </c>
      <c r="G245" s="267" t="s">
        <v>184</v>
      </c>
      <c r="H245" s="268">
        <v>6.7199999999999998</v>
      </c>
      <c r="I245" s="269"/>
      <c r="J245" s="268">
        <f>ROUND(I245*H245,3)</f>
        <v>0</v>
      </c>
      <c r="K245" s="270"/>
      <c r="L245" s="271"/>
      <c r="M245" s="272" t="s">
        <v>1</v>
      </c>
      <c r="N245" s="273" t="s">
        <v>41</v>
      </c>
      <c r="O245" s="91"/>
      <c r="P245" s="237">
        <f>O245*H245</f>
        <v>0</v>
      </c>
      <c r="Q245" s="237">
        <v>0.00010000000000000001</v>
      </c>
      <c r="R245" s="237">
        <f>Q245*H245</f>
        <v>0.00067199999999999996</v>
      </c>
      <c r="S245" s="237">
        <v>0</v>
      </c>
      <c r="T245" s="23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9" t="s">
        <v>295</v>
      </c>
      <c r="AT245" s="239" t="s">
        <v>177</v>
      </c>
      <c r="AU245" s="239" t="s">
        <v>93</v>
      </c>
      <c r="AY245" s="17" t="s">
        <v>148</v>
      </c>
      <c r="BE245" s="240">
        <f>IF(N245="základná",J245,0)</f>
        <v>0</v>
      </c>
      <c r="BF245" s="240">
        <f>IF(N245="znížená",J245,0)</f>
        <v>0</v>
      </c>
      <c r="BG245" s="240">
        <f>IF(N245="zákl. prenesená",J245,0)</f>
        <v>0</v>
      </c>
      <c r="BH245" s="240">
        <f>IF(N245="zníž. prenesená",J245,0)</f>
        <v>0</v>
      </c>
      <c r="BI245" s="240">
        <f>IF(N245="nulová",J245,0)</f>
        <v>0</v>
      </c>
      <c r="BJ245" s="17" t="s">
        <v>93</v>
      </c>
      <c r="BK245" s="241">
        <f>ROUND(I245*H245,3)</f>
        <v>0</v>
      </c>
      <c r="BL245" s="17" t="s">
        <v>216</v>
      </c>
      <c r="BM245" s="239" t="s">
        <v>812</v>
      </c>
    </row>
    <row r="246" s="2" customFormat="1" ht="33" customHeight="1">
      <c r="A246" s="38"/>
      <c r="B246" s="39"/>
      <c r="C246" s="264" t="s">
        <v>427</v>
      </c>
      <c r="D246" s="264" t="s">
        <v>177</v>
      </c>
      <c r="E246" s="265" t="s">
        <v>813</v>
      </c>
      <c r="F246" s="266" t="s">
        <v>814</v>
      </c>
      <c r="G246" s="267" t="s">
        <v>184</v>
      </c>
      <c r="H246" s="268">
        <v>6.7199999999999998</v>
      </c>
      <c r="I246" s="269"/>
      <c r="J246" s="268">
        <f>ROUND(I246*H246,3)</f>
        <v>0</v>
      </c>
      <c r="K246" s="270"/>
      <c r="L246" s="271"/>
      <c r="M246" s="272" t="s">
        <v>1</v>
      </c>
      <c r="N246" s="273" t="s">
        <v>41</v>
      </c>
      <c r="O246" s="91"/>
      <c r="P246" s="237">
        <f>O246*H246</f>
        <v>0</v>
      </c>
      <c r="Q246" s="237">
        <v>0.00010000000000000001</v>
      </c>
      <c r="R246" s="237">
        <f>Q246*H246</f>
        <v>0.00067199999999999996</v>
      </c>
      <c r="S246" s="237">
        <v>0</v>
      </c>
      <c r="T246" s="23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9" t="s">
        <v>295</v>
      </c>
      <c r="AT246" s="239" t="s">
        <v>177</v>
      </c>
      <c r="AU246" s="239" t="s">
        <v>93</v>
      </c>
      <c r="AY246" s="17" t="s">
        <v>148</v>
      </c>
      <c r="BE246" s="240">
        <f>IF(N246="základná",J246,0)</f>
        <v>0</v>
      </c>
      <c r="BF246" s="240">
        <f>IF(N246="znížená",J246,0)</f>
        <v>0</v>
      </c>
      <c r="BG246" s="240">
        <f>IF(N246="zákl. prenesená",J246,0)</f>
        <v>0</v>
      </c>
      <c r="BH246" s="240">
        <f>IF(N246="zníž. prenesená",J246,0)</f>
        <v>0</v>
      </c>
      <c r="BI246" s="240">
        <f>IF(N246="nulová",J246,0)</f>
        <v>0</v>
      </c>
      <c r="BJ246" s="17" t="s">
        <v>93</v>
      </c>
      <c r="BK246" s="241">
        <f>ROUND(I246*H246,3)</f>
        <v>0</v>
      </c>
      <c r="BL246" s="17" t="s">
        <v>216</v>
      </c>
      <c r="BM246" s="239" t="s">
        <v>815</v>
      </c>
    </row>
    <row r="247" s="2" customFormat="1" ht="33" customHeight="1">
      <c r="A247" s="38"/>
      <c r="B247" s="39"/>
      <c r="C247" s="264" t="s">
        <v>431</v>
      </c>
      <c r="D247" s="264" t="s">
        <v>177</v>
      </c>
      <c r="E247" s="265" t="s">
        <v>816</v>
      </c>
      <c r="F247" s="266" t="s">
        <v>817</v>
      </c>
      <c r="G247" s="267" t="s">
        <v>236</v>
      </c>
      <c r="H247" s="268">
        <v>1</v>
      </c>
      <c r="I247" s="269"/>
      <c r="J247" s="268">
        <f>ROUND(I247*H247,3)</f>
        <v>0</v>
      </c>
      <c r="K247" s="270"/>
      <c r="L247" s="271"/>
      <c r="M247" s="272" t="s">
        <v>1</v>
      </c>
      <c r="N247" s="273" t="s">
        <v>41</v>
      </c>
      <c r="O247" s="91"/>
      <c r="P247" s="237">
        <f>O247*H247</f>
        <v>0</v>
      </c>
      <c r="Q247" s="237">
        <v>0.088999999999999996</v>
      </c>
      <c r="R247" s="237">
        <f>Q247*H247</f>
        <v>0.088999999999999996</v>
      </c>
      <c r="S247" s="237">
        <v>0</v>
      </c>
      <c r="T247" s="23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9" t="s">
        <v>295</v>
      </c>
      <c r="AT247" s="239" t="s">
        <v>177</v>
      </c>
      <c r="AU247" s="239" t="s">
        <v>93</v>
      </c>
      <c r="AY247" s="17" t="s">
        <v>148</v>
      </c>
      <c r="BE247" s="240">
        <f>IF(N247="základná",J247,0)</f>
        <v>0</v>
      </c>
      <c r="BF247" s="240">
        <f>IF(N247="znížená",J247,0)</f>
        <v>0</v>
      </c>
      <c r="BG247" s="240">
        <f>IF(N247="zákl. prenesená",J247,0)</f>
        <v>0</v>
      </c>
      <c r="BH247" s="240">
        <f>IF(N247="zníž. prenesená",J247,0)</f>
        <v>0</v>
      </c>
      <c r="BI247" s="240">
        <f>IF(N247="nulová",J247,0)</f>
        <v>0</v>
      </c>
      <c r="BJ247" s="17" t="s">
        <v>93</v>
      </c>
      <c r="BK247" s="241">
        <f>ROUND(I247*H247,3)</f>
        <v>0</v>
      </c>
      <c r="BL247" s="17" t="s">
        <v>216</v>
      </c>
      <c r="BM247" s="239" t="s">
        <v>818</v>
      </c>
    </row>
    <row r="248" s="2" customFormat="1" ht="33" customHeight="1">
      <c r="A248" s="38"/>
      <c r="B248" s="39"/>
      <c r="C248" s="228" t="s">
        <v>435</v>
      </c>
      <c r="D248" s="228" t="s">
        <v>150</v>
      </c>
      <c r="E248" s="229" t="s">
        <v>819</v>
      </c>
      <c r="F248" s="230" t="s">
        <v>820</v>
      </c>
      <c r="G248" s="231" t="s">
        <v>236</v>
      </c>
      <c r="H248" s="232">
        <v>3</v>
      </c>
      <c r="I248" s="233"/>
      <c r="J248" s="232">
        <f>ROUND(I248*H248,3)</f>
        <v>0</v>
      </c>
      <c r="K248" s="234"/>
      <c r="L248" s="44"/>
      <c r="M248" s="235" t="s">
        <v>1</v>
      </c>
      <c r="N248" s="236" t="s">
        <v>41</v>
      </c>
      <c r="O248" s="91"/>
      <c r="P248" s="237">
        <f>O248*H248</f>
        <v>0</v>
      </c>
      <c r="Q248" s="237">
        <v>0</v>
      </c>
      <c r="R248" s="237">
        <f>Q248*H248</f>
        <v>0</v>
      </c>
      <c r="S248" s="237">
        <v>0</v>
      </c>
      <c r="T248" s="23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9" t="s">
        <v>216</v>
      </c>
      <c r="AT248" s="239" t="s">
        <v>150</v>
      </c>
      <c r="AU248" s="239" t="s">
        <v>93</v>
      </c>
      <c r="AY248" s="17" t="s">
        <v>148</v>
      </c>
      <c r="BE248" s="240">
        <f>IF(N248="základná",J248,0)</f>
        <v>0</v>
      </c>
      <c r="BF248" s="240">
        <f>IF(N248="znížená",J248,0)</f>
        <v>0</v>
      </c>
      <c r="BG248" s="240">
        <f>IF(N248="zákl. prenesená",J248,0)</f>
        <v>0</v>
      </c>
      <c r="BH248" s="240">
        <f>IF(N248="zníž. prenesená",J248,0)</f>
        <v>0</v>
      </c>
      <c r="BI248" s="240">
        <f>IF(N248="nulová",J248,0)</f>
        <v>0</v>
      </c>
      <c r="BJ248" s="17" t="s">
        <v>93</v>
      </c>
      <c r="BK248" s="241">
        <f>ROUND(I248*H248,3)</f>
        <v>0</v>
      </c>
      <c r="BL248" s="17" t="s">
        <v>216</v>
      </c>
      <c r="BM248" s="239" t="s">
        <v>821</v>
      </c>
    </row>
    <row r="249" s="2" customFormat="1" ht="33" customHeight="1">
      <c r="A249" s="38"/>
      <c r="B249" s="39"/>
      <c r="C249" s="264" t="s">
        <v>439</v>
      </c>
      <c r="D249" s="264" t="s">
        <v>177</v>
      </c>
      <c r="E249" s="265" t="s">
        <v>822</v>
      </c>
      <c r="F249" s="266" t="s">
        <v>823</v>
      </c>
      <c r="G249" s="267" t="s">
        <v>236</v>
      </c>
      <c r="H249" s="268">
        <v>3</v>
      </c>
      <c r="I249" s="269"/>
      <c r="J249" s="268">
        <f>ROUND(I249*H249,3)</f>
        <v>0</v>
      </c>
      <c r="K249" s="270"/>
      <c r="L249" s="271"/>
      <c r="M249" s="272" t="s">
        <v>1</v>
      </c>
      <c r="N249" s="273" t="s">
        <v>41</v>
      </c>
      <c r="O249" s="91"/>
      <c r="P249" s="237">
        <f>O249*H249</f>
        <v>0</v>
      </c>
      <c r="Q249" s="237">
        <v>0.001</v>
      </c>
      <c r="R249" s="237">
        <f>Q249*H249</f>
        <v>0.0030000000000000001</v>
      </c>
      <c r="S249" s="237">
        <v>0</v>
      </c>
      <c r="T249" s="23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9" t="s">
        <v>295</v>
      </c>
      <c r="AT249" s="239" t="s">
        <v>177</v>
      </c>
      <c r="AU249" s="239" t="s">
        <v>93</v>
      </c>
      <c r="AY249" s="17" t="s">
        <v>148</v>
      </c>
      <c r="BE249" s="240">
        <f>IF(N249="základná",J249,0)</f>
        <v>0</v>
      </c>
      <c r="BF249" s="240">
        <f>IF(N249="znížená",J249,0)</f>
        <v>0</v>
      </c>
      <c r="BG249" s="240">
        <f>IF(N249="zákl. prenesená",J249,0)</f>
        <v>0</v>
      </c>
      <c r="BH249" s="240">
        <f>IF(N249="zníž. prenesená",J249,0)</f>
        <v>0</v>
      </c>
      <c r="BI249" s="240">
        <f>IF(N249="nulová",J249,0)</f>
        <v>0</v>
      </c>
      <c r="BJ249" s="17" t="s">
        <v>93</v>
      </c>
      <c r="BK249" s="241">
        <f>ROUND(I249*H249,3)</f>
        <v>0</v>
      </c>
      <c r="BL249" s="17" t="s">
        <v>216</v>
      </c>
      <c r="BM249" s="239" t="s">
        <v>824</v>
      </c>
    </row>
    <row r="250" s="2" customFormat="1" ht="33" customHeight="1">
      <c r="A250" s="38"/>
      <c r="B250" s="39"/>
      <c r="C250" s="264" t="s">
        <v>443</v>
      </c>
      <c r="D250" s="264" t="s">
        <v>177</v>
      </c>
      <c r="E250" s="265" t="s">
        <v>825</v>
      </c>
      <c r="F250" s="266" t="s">
        <v>826</v>
      </c>
      <c r="G250" s="267" t="s">
        <v>236</v>
      </c>
      <c r="H250" s="268">
        <v>3</v>
      </c>
      <c r="I250" s="269"/>
      <c r="J250" s="268">
        <f>ROUND(I250*H250,3)</f>
        <v>0</v>
      </c>
      <c r="K250" s="270"/>
      <c r="L250" s="271"/>
      <c r="M250" s="272" t="s">
        <v>1</v>
      </c>
      <c r="N250" s="273" t="s">
        <v>41</v>
      </c>
      <c r="O250" s="91"/>
      <c r="P250" s="237">
        <f>O250*H250</f>
        <v>0</v>
      </c>
      <c r="Q250" s="237">
        <v>0.025000000000000001</v>
      </c>
      <c r="R250" s="237">
        <f>Q250*H250</f>
        <v>0.075000000000000011</v>
      </c>
      <c r="S250" s="237">
        <v>0</v>
      </c>
      <c r="T250" s="23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9" t="s">
        <v>295</v>
      </c>
      <c r="AT250" s="239" t="s">
        <v>177</v>
      </c>
      <c r="AU250" s="239" t="s">
        <v>93</v>
      </c>
      <c r="AY250" s="17" t="s">
        <v>148</v>
      </c>
      <c r="BE250" s="240">
        <f>IF(N250="základná",J250,0)</f>
        <v>0</v>
      </c>
      <c r="BF250" s="240">
        <f>IF(N250="znížená",J250,0)</f>
        <v>0</v>
      </c>
      <c r="BG250" s="240">
        <f>IF(N250="zákl. prenesená",J250,0)</f>
        <v>0</v>
      </c>
      <c r="BH250" s="240">
        <f>IF(N250="zníž. prenesená",J250,0)</f>
        <v>0</v>
      </c>
      <c r="BI250" s="240">
        <f>IF(N250="nulová",J250,0)</f>
        <v>0</v>
      </c>
      <c r="BJ250" s="17" t="s">
        <v>93</v>
      </c>
      <c r="BK250" s="241">
        <f>ROUND(I250*H250,3)</f>
        <v>0</v>
      </c>
      <c r="BL250" s="17" t="s">
        <v>216</v>
      </c>
      <c r="BM250" s="239" t="s">
        <v>827</v>
      </c>
    </row>
    <row r="251" s="2" customFormat="1" ht="33" customHeight="1">
      <c r="A251" s="38"/>
      <c r="B251" s="39"/>
      <c r="C251" s="228" t="s">
        <v>558</v>
      </c>
      <c r="D251" s="228" t="s">
        <v>150</v>
      </c>
      <c r="E251" s="229" t="s">
        <v>828</v>
      </c>
      <c r="F251" s="230" t="s">
        <v>829</v>
      </c>
      <c r="G251" s="231" t="s">
        <v>236</v>
      </c>
      <c r="H251" s="232">
        <v>5</v>
      </c>
      <c r="I251" s="233"/>
      <c r="J251" s="232">
        <f>ROUND(I251*H251,3)</f>
        <v>0</v>
      </c>
      <c r="K251" s="234"/>
      <c r="L251" s="44"/>
      <c r="M251" s="235" t="s">
        <v>1</v>
      </c>
      <c r="N251" s="236" t="s">
        <v>41</v>
      </c>
      <c r="O251" s="91"/>
      <c r="P251" s="237">
        <f>O251*H251</f>
        <v>0</v>
      </c>
      <c r="Q251" s="237">
        <v>0</v>
      </c>
      <c r="R251" s="237">
        <f>Q251*H251</f>
        <v>0</v>
      </c>
      <c r="S251" s="237">
        <v>0</v>
      </c>
      <c r="T251" s="23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9" t="s">
        <v>216</v>
      </c>
      <c r="AT251" s="239" t="s">
        <v>150</v>
      </c>
      <c r="AU251" s="239" t="s">
        <v>93</v>
      </c>
      <c r="AY251" s="17" t="s">
        <v>148</v>
      </c>
      <c r="BE251" s="240">
        <f>IF(N251="základná",J251,0)</f>
        <v>0</v>
      </c>
      <c r="BF251" s="240">
        <f>IF(N251="znížená",J251,0)</f>
        <v>0</v>
      </c>
      <c r="BG251" s="240">
        <f>IF(N251="zákl. prenesená",J251,0)</f>
        <v>0</v>
      </c>
      <c r="BH251" s="240">
        <f>IF(N251="zníž. prenesená",J251,0)</f>
        <v>0</v>
      </c>
      <c r="BI251" s="240">
        <f>IF(N251="nulová",J251,0)</f>
        <v>0</v>
      </c>
      <c r="BJ251" s="17" t="s">
        <v>93</v>
      </c>
      <c r="BK251" s="241">
        <f>ROUND(I251*H251,3)</f>
        <v>0</v>
      </c>
      <c r="BL251" s="17" t="s">
        <v>216</v>
      </c>
      <c r="BM251" s="239" t="s">
        <v>830</v>
      </c>
    </row>
    <row r="252" s="2" customFormat="1" ht="21.75" customHeight="1">
      <c r="A252" s="38"/>
      <c r="B252" s="39"/>
      <c r="C252" s="264" t="s">
        <v>562</v>
      </c>
      <c r="D252" s="264" t="s">
        <v>177</v>
      </c>
      <c r="E252" s="265" t="s">
        <v>831</v>
      </c>
      <c r="F252" s="266" t="s">
        <v>832</v>
      </c>
      <c r="G252" s="267" t="s">
        <v>236</v>
      </c>
      <c r="H252" s="268">
        <v>10</v>
      </c>
      <c r="I252" s="269"/>
      <c r="J252" s="268">
        <f>ROUND(I252*H252,3)</f>
        <v>0</v>
      </c>
      <c r="K252" s="270"/>
      <c r="L252" s="271"/>
      <c r="M252" s="272" t="s">
        <v>1</v>
      </c>
      <c r="N252" s="273" t="s">
        <v>41</v>
      </c>
      <c r="O252" s="91"/>
      <c r="P252" s="237">
        <f>O252*H252</f>
        <v>0</v>
      </c>
      <c r="Q252" s="237">
        <v>0.001</v>
      </c>
      <c r="R252" s="237">
        <f>Q252*H252</f>
        <v>0.01</v>
      </c>
      <c r="S252" s="237">
        <v>0</v>
      </c>
      <c r="T252" s="23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9" t="s">
        <v>295</v>
      </c>
      <c r="AT252" s="239" t="s">
        <v>177</v>
      </c>
      <c r="AU252" s="239" t="s">
        <v>93</v>
      </c>
      <c r="AY252" s="17" t="s">
        <v>148</v>
      </c>
      <c r="BE252" s="240">
        <f>IF(N252="základná",J252,0)</f>
        <v>0</v>
      </c>
      <c r="BF252" s="240">
        <f>IF(N252="znížená",J252,0)</f>
        <v>0</v>
      </c>
      <c r="BG252" s="240">
        <f>IF(N252="zákl. prenesená",J252,0)</f>
        <v>0</v>
      </c>
      <c r="BH252" s="240">
        <f>IF(N252="zníž. prenesená",J252,0)</f>
        <v>0</v>
      </c>
      <c r="BI252" s="240">
        <f>IF(N252="nulová",J252,0)</f>
        <v>0</v>
      </c>
      <c r="BJ252" s="17" t="s">
        <v>93</v>
      </c>
      <c r="BK252" s="241">
        <f>ROUND(I252*H252,3)</f>
        <v>0</v>
      </c>
      <c r="BL252" s="17" t="s">
        <v>216</v>
      </c>
      <c r="BM252" s="239" t="s">
        <v>833</v>
      </c>
    </row>
    <row r="253" s="2" customFormat="1" ht="44.25" customHeight="1">
      <c r="A253" s="38"/>
      <c r="B253" s="39"/>
      <c r="C253" s="264" t="s">
        <v>572</v>
      </c>
      <c r="D253" s="264" t="s">
        <v>177</v>
      </c>
      <c r="E253" s="265" t="s">
        <v>834</v>
      </c>
      <c r="F253" s="266" t="s">
        <v>835</v>
      </c>
      <c r="G253" s="267" t="s">
        <v>236</v>
      </c>
      <c r="H253" s="268">
        <v>5</v>
      </c>
      <c r="I253" s="269"/>
      <c r="J253" s="268">
        <f>ROUND(I253*H253,3)</f>
        <v>0</v>
      </c>
      <c r="K253" s="270"/>
      <c r="L253" s="271"/>
      <c r="M253" s="272" t="s">
        <v>1</v>
      </c>
      <c r="N253" s="273" t="s">
        <v>41</v>
      </c>
      <c r="O253" s="91"/>
      <c r="P253" s="237">
        <f>O253*H253</f>
        <v>0</v>
      </c>
      <c r="Q253" s="237">
        <v>0.050000000000000003</v>
      </c>
      <c r="R253" s="237">
        <f>Q253*H253</f>
        <v>0.25</v>
      </c>
      <c r="S253" s="237">
        <v>0</v>
      </c>
      <c r="T253" s="23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9" t="s">
        <v>295</v>
      </c>
      <c r="AT253" s="239" t="s">
        <v>177</v>
      </c>
      <c r="AU253" s="239" t="s">
        <v>93</v>
      </c>
      <c r="AY253" s="17" t="s">
        <v>148</v>
      </c>
      <c r="BE253" s="240">
        <f>IF(N253="základná",J253,0)</f>
        <v>0</v>
      </c>
      <c r="BF253" s="240">
        <f>IF(N253="znížená",J253,0)</f>
        <v>0</v>
      </c>
      <c r="BG253" s="240">
        <f>IF(N253="zákl. prenesená",J253,0)</f>
        <v>0</v>
      </c>
      <c r="BH253" s="240">
        <f>IF(N253="zníž. prenesená",J253,0)</f>
        <v>0</v>
      </c>
      <c r="BI253" s="240">
        <f>IF(N253="nulová",J253,0)</f>
        <v>0</v>
      </c>
      <c r="BJ253" s="17" t="s">
        <v>93</v>
      </c>
      <c r="BK253" s="241">
        <f>ROUND(I253*H253,3)</f>
        <v>0</v>
      </c>
      <c r="BL253" s="17" t="s">
        <v>216</v>
      </c>
      <c r="BM253" s="239" t="s">
        <v>836</v>
      </c>
    </row>
    <row r="254" s="2" customFormat="1" ht="16.5" customHeight="1">
      <c r="A254" s="38"/>
      <c r="B254" s="39"/>
      <c r="C254" s="228" t="s">
        <v>548</v>
      </c>
      <c r="D254" s="228" t="s">
        <v>150</v>
      </c>
      <c r="E254" s="229" t="s">
        <v>837</v>
      </c>
      <c r="F254" s="230" t="s">
        <v>838</v>
      </c>
      <c r="G254" s="231" t="s">
        <v>236</v>
      </c>
      <c r="H254" s="232">
        <v>5</v>
      </c>
      <c r="I254" s="233"/>
      <c r="J254" s="232">
        <f>ROUND(I254*H254,3)</f>
        <v>0</v>
      </c>
      <c r="K254" s="234"/>
      <c r="L254" s="44"/>
      <c r="M254" s="235" t="s">
        <v>1</v>
      </c>
      <c r="N254" s="236" t="s">
        <v>41</v>
      </c>
      <c r="O254" s="91"/>
      <c r="P254" s="237">
        <f>O254*H254</f>
        <v>0</v>
      </c>
      <c r="Q254" s="237">
        <v>0.00097000000000000005</v>
      </c>
      <c r="R254" s="237">
        <f>Q254*H254</f>
        <v>0.0048500000000000001</v>
      </c>
      <c r="S254" s="237">
        <v>0</v>
      </c>
      <c r="T254" s="23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9" t="s">
        <v>216</v>
      </c>
      <c r="AT254" s="239" t="s">
        <v>150</v>
      </c>
      <c r="AU254" s="239" t="s">
        <v>93</v>
      </c>
      <c r="AY254" s="17" t="s">
        <v>148</v>
      </c>
      <c r="BE254" s="240">
        <f>IF(N254="základná",J254,0)</f>
        <v>0</v>
      </c>
      <c r="BF254" s="240">
        <f>IF(N254="znížená",J254,0)</f>
        <v>0</v>
      </c>
      <c r="BG254" s="240">
        <f>IF(N254="zákl. prenesená",J254,0)</f>
        <v>0</v>
      </c>
      <c r="BH254" s="240">
        <f>IF(N254="zníž. prenesená",J254,0)</f>
        <v>0</v>
      </c>
      <c r="BI254" s="240">
        <f>IF(N254="nulová",J254,0)</f>
        <v>0</v>
      </c>
      <c r="BJ254" s="17" t="s">
        <v>93</v>
      </c>
      <c r="BK254" s="241">
        <f>ROUND(I254*H254,3)</f>
        <v>0</v>
      </c>
      <c r="BL254" s="17" t="s">
        <v>216</v>
      </c>
      <c r="BM254" s="239" t="s">
        <v>839</v>
      </c>
    </row>
    <row r="255" s="2" customFormat="1" ht="33" customHeight="1">
      <c r="A255" s="38"/>
      <c r="B255" s="39"/>
      <c r="C255" s="264" t="s">
        <v>554</v>
      </c>
      <c r="D255" s="264" t="s">
        <v>177</v>
      </c>
      <c r="E255" s="265" t="s">
        <v>840</v>
      </c>
      <c r="F255" s="266" t="s">
        <v>841</v>
      </c>
      <c r="G255" s="267" t="s">
        <v>236</v>
      </c>
      <c r="H255" s="268">
        <v>5</v>
      </c>
      <c r="I255" s="269"/>
      <c r="J255" s="268">
        <f>ROUND(I255*H255,3)</f>
        <v>0</v>
      </c>
      <c r="K255" s="270"/>
      <c r="L255" s="271"/>
      <c r="M255" s="272" t="s">
        <v>1</v>
      </c>
      <c r="N255" s="273" t="s">
        <v>41</v>
      </c>
      <c r="O255" s="91"/>
      <c r="P255" s="237">
        <f>O255*H255</f>
        <v>0</v>
      </c>
      <c r="Q255" s="237">
        <v>0.014999999999999999</v>
      </c>
      <c r="R255" s="237">
        <f>Q255*H255</f>
        <v>0.074999999999999997</v>
      </c>
      <c r="S255" s="237">
        <v>0</v>
      </c>
      <c r="T255" s="23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9" t="s">
        <v>295</v>
      </c>
      <c r="AT255" s="239" t="s">
        <v>177</v>
      </c>
      <c r="AU255" s="239" t="s">
        <v>93</v>
      </c>
      <c r="AY255" s="17" t="s">
        <v>148</v>
      </c>
      <c r="BE255" s="240">
        <f>IF(N255="základná",J255,0)</f>
        <v>0</v>
      </c>
      <c r="BF255" s="240">
        <f>IF(N255="znížená",J255,0)</f>
        <v>0</v>
      </c>
      <c r="BG255" s="240">
        <f>IF(N255="zákl. prenesená",J255,0)</f>
        <v>0</v>
      </c>
      <c r="BH255" s="240">
        <f>IF(N255="zníž. prenesená",J255,0)</f>
        <v>0</v>
      </c>
      <c r="BI255" s="240">
        <f>IF(N255="nulová",J255,0)</f>
        <v>0</v>
      </c>
      <c r="BJ255" s="17" t="s">
        <v>93</v>
      </c>
      <c r="BK255" s="241">
        <f>ROUND(I255*H255,3)</f>
        <v>0</v>
      </c>
      <c r="BL255" s="17" t="s">
        <v>216</v>
      </c>
      <c r="BM255" s="239" t="s">
        <v>842</v>
      </c>
    </row>
    <row r="256" s="2" customFormat="1" ht="21.75" customHeight="1">
      <c r="A256" s="38"/>
      <c r="B256" s="39"/>
      <c r="C256" s="228" t="s">
        <v>451</v>
      </c>
      <c r="D256" s="228" t="s">
        <v>150</v>
      </c>
      <c r="E256" s="229" t="s">
        <v>843</v>
      </c>
      <c r="F256" s="230" t="s">
        <v>844</v>
      </c>
      <c r="G256" s="231" t="s">
        <v>236</v>
      </c>
      <c r="H256" s="232">
        <v>3</v>
      </c>
      <c r="I256" s="233"/>
      <c r="J256" s="232">
        <f>ROUND(I256*H256,3)</f>
        <v>0</v>
      </c>
      <c r="K256" s="234"/>
      <c r="L256" s="44"/>
      <c r="M256" s="235" t="s">
        <v>1</v>
      </c>
      <c r="N256" s="236" t="s">
        <v>41</v>
      </c>
      <c r="O256" s="91"/>
      <c r="P256" s="237">
        <f>O256*H256</f>
        <v>0</v>
      </c>
      <c r="Q256" s="237">
        <v>0.00044999999999999999</v>
      </c>
      <c r="R256" s="237">
        <f>Q256*H256</f>
        <v>0.0013500000000000001</v>
      </c>
      <c r="S256" s="237">
        <v>0</v>
      </c>
      <c r="T256" s="23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9" t="s">
        <v>216</v>
      </c>
      <c r="AT256" s="239" t="s">
        <v>150</v>
      </c>
      <c r="AU256" s="239" t="s">
        <v>93</v>
      </c>
      <c r="AY256" s="17" t="s">
        <v>148</v>
      </c>
      <c r="BE256" s="240">
        <f>IF(N256="základná",J256,0)</f>
        <v>0</v>
      </c>
      <c r="BF256" s="240">
        <f>IF(N256="znížená",J256,0)</f>
        <v>0</v>
      </c>
      <c r="BG256" s="240">
        <f>IF(N256="zákl. prenesená",J256,0)</f>
        <v>0</v>
      </c>
      <c r="BH256" s="240">
        <f>IF(N256="zníž. prenesená",J256,0)</f>
        <v>0</v>
      </c>
      <c r="BI256" s="240">
        <f>IF(N256="nulová",J256,0)</f>
        <v>0</v>
      </c>
      <c r="BJ256" s="17" t="s">
        <v>93</v>
      </c>
      <c r="BK256" s="241">
        <f>ROUND(I256*H256,3)</f>
        <v>0</v>
      </c>
      <c r="BL256" s="17" t="s">
        <v>216</v>
      </c>
      <c r="BM256" s="239" t="s">
        <v>845</v>
      </c>
    </row>
    <row r="257" s="2" customFormat="1" ht="44.25" customHeight="1">
      <c r="A257" s="38"/>
      <c r="B257" s="39"/>
      <c r="C257" s="264" t="s">
        <v>455</v>
      </c>
      <c r="D257" s="264" t="s">
        <v>177</v>
      </c>
      <c r="E257" s="265" t="s">
        <v>846</v>
      </c>
      <c r="F257" s="266" t="s">
        <v>847</v>
      </c>
      <c r="G257" s="267" t="s">
        <v>236</v>
      </c>
      <c r="H257" s="268">
        <v>3</v>
      </c>
      <c r="I257" s="269"/>
      <c r="J257" s="268">
        <f>ROUND(I257*H257,3)</f>
        <v>0</v>
      </c>
      <c r="K257" s="270"/>
      <c r="L257" s="271"/>
      <c r="M257" s="272" t="s">
        <v>1</v>
      </c>
      <c r="N257" s="273" t="s">
        <v>41</v>
      </c>
      <c r="O257" s="91"/>
      <c r="P257" s="237">
        <f>O257*H257</f>
        <v>0</v>
      </c>
      <c r="Q257" s="237">
        <v>0.014999999999999999</v>
      </c>
      <c r="R257" s="237">
        <f>Q257*H257</f>
        <v>0.044999999999999998</v>
      </c>
      <c r="S257" s="237">
        <v>0</v>
      </c>
      <c r="T257" s="23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9" t="s">
        <v>295</v>
      </c>
      <c r="AT257" s="239" t="s">
        <v>177</v>
      </c>
      <c r="AU257" s="239" t="s">
        <v>93</v>
      </c>
      <c r="AY257" s="17" t="s">
        <v>148</v>
      </c>
      <c r="BE257" s="240">
        <f>IF(N257="základná",J257,0)</f>
        <v>0</v>
      </c>
      <c r="BF257" s="240">
        <f>IF(N257="znížená",J257,0)</f>
        <v>0</v>
      </c>
      <c r="BG257" s="240">
        <f>IF(N257="zákl. prenesená",J257,0)</f>
        <v>0</v>
      </c>
      <c r="BH257" s="240">
        <f>IF(N257="zníž. prenesená",J257,0)</f>
        <v>0</v>
      </c>
      <c r="BI257" s="240">
        <f>IF(N257="nulová",J257,0)</f>
        <v>0</v>
      </c>
      <c r="BJ257" s="17" t="s">
        <v>93</v>
      </c>
      <c r="BK257" s="241">
        <f>ROUND(I257*H257,3)</f>
        <v>0</v>
      </c>
      <c r="BL257" s="17" t="s">
        <v>216</v>
      </c>
      <c r="BM257" s="239" t="s">
        <v>848</v>
      </c>
    </row>
    <row r="258" s="2" customFormat="1" ht="21.75" customHeight="1">
      <c r="A258" s="38"/>
      <c r="B258" s="39"/>
      <c r="C258" s="228" t="s">
        <v>459</v>
      </c>
      <c r="D258" s="228" t="s">
        <v>150</v>
      </c>
      <c r="E258" s="229" t="s">
        <v>849</v>
      </c>
      <c r="F258" s="230" t="s">
        <v>850</v>
      </c>
      <c r="G258" s="231" t="s">
        <v>740</v>
      </c>
      <c r="H258" s="233"/>
      <c r="I258" s="233"/>
      <c r="J258" s="232">
        <f>ROUND(I258*H258,3)</f>
        <v>0</v>
      </c>
      <c r="K258" s="234"/>
      <c r="L258" s="44"/>
      <c r="M258" s="235" t="s">
        <v>1</v>
      </c>
      <c r="N258" s="236" t="s">
        <v>41</v>
      </c>
      <c r="O258" s="91"/>
      <c r="P258" s="237">
        <f>O258*H258</f>
        <v>0</v>
      </c>
      <c r="Q258" s="237">
        <v>0</v>
      </c>
      <c r="R258" s="237">
        <f>Q258*H258</f>
        <v>0</v>
      </c>
      <c r="S258" s="237">
        <v>0</v>
      </c>
      <c r="T258" s="23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9" t="s">
        <v>216</v>
      </c>
      <c r="AT258" s="239" t="s">
        <v>150</v>
      </c>
      <c r="AU258" s="239" t="s">
        <v>93</v>
      </c>
      <c r="AY258" s="17" t="s">
        <v>148</v>
      </c>
      <c r="BE258" s="240">
        <f>IF(N258="základná",J258,0)</f>
        <v>0</v>
      </c>
      <c r="BF258" s="240">
        <f>IF(N258="znížená",J258,0)</f>
        <v>0</v>
      </c>
      <c r="BG258" s="240">
        <f>IF(N258="zákl. prenesená",J258,0)</f>
        <v>0</v>
      </c>
      <c r="BH258" s="240">
        <f>IF(N258="zníž. prenesená",J258,0)</f>
        <v>0</v>
      </c>
      <c r="BI258" s="240">
        <f>IF(N258="nulová",J258,0)</f>
        <v>0</v>
      </c>
      <c r="BJ258" s="17" t="s">
        <v>93</v>
      </c>
      <c r="BK258" s="241">
        <f>ROUND(I258*H258,3)</f>
        <v>0</v>
      </c>
      <c r="BL258" s="17" t="s">
        <v>216</v>
      </c>
      <c r="BM258" s="239" t="s">
        <v>851</v>
      </c>
    </row>
    <row r="259" s="12" customFormat="1" ht="22.8" customHeight="1">
      <c r="A259" s="12"/>
      <c r="B259" s="213"/>
      <c r="C259" s="214"/>
      <c r="D259" s="215" t="s">
        <v>74</v>
      </c>
      <c r="E259" s="226" t="s">
        <v>542</v>
      </c>
      <c r="F259" s="226" t="s">
        <v>543</v>
      </c>
      <c r="G259" s="214"/>
      <c r="H259" s="214"/>
      <c r="I259" s="217"/>
      <c r="J259" s="227">
        <f>BK259</f>
        <v>0</v>
      </c>
      <c r="K259" s="214"/>
      <c r="L259" s="218"/>
      <c r="M259" s="219"/>
      <c r="N259" s="220"/>
      <c r="O259" s="220"/>
      <c r="P259" s="221">
        <f>SUM(P260:P262)</f>
        <v>0</v>
      </c>
      <c r="Q259" s="220"/>
      <c r="R259" s="221">
        <f>SUM(R260:R262)</f>
        <v>0</v>
      </c>
      <c r="S259" s="220"/>
      <c r="T259" s="222">
        <f>SUM(T260:T262)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3" t="s">
        <v>93</v>
      </c>
      <c r="AT259" s="224" t="s">
        <v>74</v>
      </c>
      <c r="AU259" s="224" t="s">
        <v>83</v>
      </c>
      <c r="AY259" s="223" t="s">
        <v>148</v>
      </c>
      <c r="BK259" s="225">
        <f>SUM(BK260:BK262)</f>
        <v>0</v>
      </c>
    </row>
    <row r="260" s="2" customFormat="1" ht="16.5" customHeight="1">
      <c r="A260" s="38"/>
      <c r="B260" s="39"/>
      <c r="C260" s="228" t="s">
        <v>463</v>
      </c>
      <c r="D260" s="228" t="s">
        <v>150</v>
      </c>
      <c r="E260" s="229" t="s">
        <v>852</v>
      </c>
      <c r="F260" s="230" t="s">
        <v>853</v>
      </c>
      <c r="G260" s="231" t="s">
        <v>160</v>
      </c>
      <c r="H260" s="232">
        <v>9.9000000000000004</v>
      </c>
      <c r="I260" s="233"/>
      <c r="J260" s="232">
        <f>ROUND(I260*H260,3)</f>
        <v>0</v>
      </c>
      <c r="K260" s="234"/>
      <c r="L260" s="44"/>
      <c r="M260" s="235" t="s">
        <v>1</v>
      </c>
      <c r="N260" s="236" t="s">
        <v>41</v>
      </c>
      <c r="O260" s="91"/>
      <c r="P260" s="237">
        <f>O260*H260</f>
        <v>0</v>
      </c>
      <c r="Q260" s="237">
        <v>0</v>
      </c>
      <c r="R260" s="237">
        <f>Q260*H260</f>
        <v>0</v>
      </c>
      <c r="S260" s="237">
        <v>0</v>
      </c>
      <c r="T260" s="23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9" t="s">
        <v>216</v>
      </c>
      <c r="AT260" s="239" t="s">
        <v>150</v>
      </c>
      <c r="AU260" s="239" t="s">
        <v>93</v>
      </c>
      <c r="AY260" s="17" t="s">
        <v>148</v>
      </c>
      <c r="BE260" s="240">
        <f>IF(N260="základná",J260,0)</f>
        <v>0</v>
      </c>
      <c r="BF260" s="240">
        <f>IF(N260="znížená",J260,0)</f>
        <v>0</v>
      </c>
      <c r="BG260" s="240">
        <f>IF(N260="zákl. prenesená",J260,0)</f>
        <v>0</v>
      </c>
      <c r="BH260" s="240">
        <f>IF(N260="zníž. prenesená",J260,0)</f>
        <v>0</v>
      </c>
      <c r="BI260" s="240">
        <f>IF(N260="nulová",J260,0)</f>
        <v>0</v>
      </c>
      <c r="BJ260" s="17" t="s">
        <v>93</v>
      </c>
      <c r="BK260" s="241">
        <f>ROUND(I260*H260,3)</f>
        <v>0</v>
      </c>
      <c r="BL260" s="17" t="s">
        <v>216</v>
      </c>
      <c r="BM260" s="239" t="s">
        <v>854</v>
      </c>
    </row>
    <row r="261" s="14" customFormat="1">
      <c r="A261" s="14"/>
      <c r="B261" s="253"/>
      <c r="C261" s="254"/>
      <c r="D261" s="244" t="s">
        <v>155</v>
      </c>
      <c r="E261" s="255" t="s">
        <v>1</v>
      </c>
      <c r="F261" s="256" t="s">
        <v>855</v>
      </c>
      <c r="G261" s="254"/>
      <c r="H261" s="257">
        <v>9.9000000000000004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3" t="s">
        <v>155</v>
      </c>
      <c r="AU261" s="263" t="s">
        <v>93</v>
      </c>
      <c r="AV261" s="14" t="s">
        <v>93</v>
      </c>
      <c r="AW261" s="14" t="s">
        <v>30</v>
      </c>
      <c r="AX261" s="14" t="s">
        <v>83</v>
      </c>
      <c r="AY261" s="263" t="s">
        <v>148</v>
      </c>
    </row>
    <row r="262" s="2" customFormat="1" ht="21.75" customHeight="1">
      <c r="A262" s="38"/>
      <c r="B262" s="39"/>
      <c r="C262" s="228" t="s">
        <v>467</v>
      </c>
      <c r="D262" s="228" t="s">
        <v>150</v>
      </c>
      <c r="E262" s="229" t="s">
        <v>856</v>
      </c>
      <c r="F262" s="230" t="s">
        <v>550</v>
      </c>
      <c r="G262" s="231" t="s">
        <v>740</v>
      </c>
      <c r="H262" s="233"/>
      <c r="I262" s="233"/>
      <c r="J262" s="232">
        <f>ROUND(I262*H262,3)</f>
        <v>0</v>
      </c>
      <c r="K262" s="234"/>
      <c r="L262" s="44"/>
      <c r="M262" s="235" t="s">
        <v>1</v>
      </c>
      <c r="N262" s="236" t="s">
        <v>41</v>
      </c>
      <c r="O262" s="91"/>
      <c r="P262" s="237">
        <f>O262*H262</f>
        <v>0</v>
      </c>
      <c r="Q262" s="237">
        <v>0</v>
      </c>
      <c r="R262" s="237">
        <f>Q262*H262</f>
        <v>0</v>
      </c>
      <c r="S262" s="237">
        <v>0</v>
      </c>
      <c r="T262" s="23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9" t="s">
        <v>216</v>
      </c>
      <c r="AT262" s="239" t="s">
        <v>150</v>
      </c>
      <c r="AU262" s="239" t="s">
        <v>93</v>
      </c>
      <c r="AY262" s="17" t="s">
        <v>148</v>
      </c>
      <c r="BE262" s="240">
        <f>IF(N262="základná",J262,0)</f>
        <v>0</v>
      </c>
      <c r="BF262" s="240">
        <f>IF(N262="znížená",J262,0)</f>
        <v>0</v>
      </c>
      <c r="BG262" s="240">
        <f>IF(N262="zákl. prenesená",J262,0)</f>
        <v>0</v>
      </c>
      <c r="BH262" s="240">
        <f>IF(N262="zníž. prenesená",J262,0)</f>
        <v>0</v>
      </c>
      <c r="BI262" s="240">
        <f>IF(N262="nulová",J262,0)</f>
        <v>0</v>
      </c>
      <c r="BJ262" s="17" t="s">
        <v>93</v>
      </c>
      <c r="BK262" s="241">
        <f>ROUND(I262*H262,3)</f>
        <v>0</v>
      </c>
      <c r="BL262" s="17" t="s">
        <v>216</v>
      </c>
      <c r="BM262" s="239" t="s">
        <v>857</v>
      </c>
    </row>
    <row r="263" s="12" customFormat="1" ht="22.8" customHeight="1">
      <c r="A263" s="12"/>
      <c r="B263" s="213"/>
      <c r="C263" s="214"/>
      <c r="D263" s="215" t="s">
        <v>74</v>
      </c>
      <c r="E263" s="226" t="s">
        <v>552</v>
      </c>
      <c r="F263" s="226" t="s">
        <v>858</v>
      </c>
      <c r="G263" s="214"/>
      <c r="H263" s="214"/>
      <c r="I263" s="217"/>
      <c r="J263" s="227">
        <f>BK263</f>
        <v>0</v>
      </c>
      <c r="K263" s="214"/>
      <c r="L263" s="218"/>
      <c r="M263" s="219"/>
      <c r="N263" s="220"/>
      <c r="O263" s="220"/>
      <c r="P263" s="221">
        <f>SUM(P264:P270)</f>
        <v>0</v>
      </c>
      <c r="Q263" s="220"/>
      <c r="R263" s="221">
        <f>SUM(R264:R270)</f>
        <v>2.71487144</v>
      </c>
      <c r="S263" s="220"/>
      <c r="T263" s="222">
        <f>SUM(T264:T270)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3" t="s">
        <v>93</v>
      </c>
      <c r="AT263" s="224" t="s">
        <v>74</v>
      </c>
      <c r="AU263" s="224" t="s">
        <v>83</v>
      </c>
      <c r="AY263" s="223" t="s">
        <v>148</v>
      </c>
      <c r="BK263" s="225">
        <f>SUM(BK264:BK270)</f>
        <v>0</v>
      </c>
    </row>
    <row r="264" s="2" customFormat="1" ht="21.75" customHeight="1">
      <c r="A264" s="38"/>
      <c r="B264" s="39"/>
      <c r="C264" s="228" t="s">
        <v>473</v>
      </c>
      <c r="D264" s="228" t="s">
        <v>150</v>
      </c>
      <c r="E264" s="229" t="s">
        <v>859</v>
      </c>
      <c r="F264" s="230" t="s">
        <v>860</v>
      </c>
      <c r="G264" s="231" t="s">
        <v>184</v>
      </c>
      <c r="H264" s="232">
        <v>59.299999999999997</v>
      </c>
      <c r="I264" s="233"/>
      <c r="J264" s="232">
        <f>ROUND(I264*H264,3)</f>
        <v>0</v>
      </c>
      <c r="K264" s="234"/>
      <c r="L264" s="44"/>
      <c r="M264" s="235" t="s">
        <v>1</v>
      </c>
      <c r="N264" s="236" t="s">
        <v>41</v>
      </c>
      <c r="O264" s="91"/>
      <c r="P264" s="237">
        <f>O264*H264</f>
        <v>0</v>
      </c>
      <c r="Q264" s="237">
        <v>0.0034299999999999999</v>
      </c>
      <c r="R264" s="237">
        <f>Q264*H264</f>
        <v>0.203399</v>
      </c>
      <c r="S264" s="237">
        <v>0</v>
      </c>
      <c r="T264" s="23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9" t="s">
        <v>216</v>
      </c>
      <c r="AT264" s="239" t="s">
        <v>150</v>
      </c>
      <c r="AU264" s="239" t="s">
        <v>93</v>
      </c>
      <c r="AY264" s="17" t="s">
        <v>148</v>
      </c>
      <c r="BE264" s="240">
        <f>IF(N264="základná",J264,0)</f>
        <v>0</v>
      </c>
      <c r="BF264" s="240">
        <f>IF(N264="znížená",J264,0)</f>
        <v>0</v>
      </c>
      <c r="BG264" s="240">
        <f>IF(N264="zákl. prenesená",J264,0)</f>
        <v>0</v>
      </c>
      <c r="BH264" s="240">
        <f>IF(N264="zníž. prenesená",J264,0)</f>
        <v>0</v>
      </c>
      <c r="BI264" s="240">
        <f>IF(N264="nulová",J264,0)</f>
        <v>0</v>
      </c>
      <c r="BJ264" s="17" t="s">
        <v>93</v>
      </c>
      <c r="BK264" s="241">
        <f>ROUND(I264*H264,3)</f>
        <v>0</v>
      </c>
      <c r="BL264" s="17" t="s">
        <v>216</v>
      </c>
      <c r="BM264" s="239" t="s">
        <v>861</v>
      </c>
    </row>
    <row r="265" s="2" customFormat="1" ht="16.5" customHeight="1">
      <c r="A265" s="38"/>
      <c r="B265" s="39"/>
      <c r="C265" s="264" t="s">
        <v>478</v>
      </c>
      <c r="D265" s="264" t="s">
        <v>177</v>
      </c>
      <c r="E265" s="265" t="s">
        <v>862</v>
      </c>
      <c r="F265" s="266" t="s">
        <v>863</v>
      </c>
      <c r="G265" s="267" t="s">
        <v>160</v>
      </c>
      <c r="H265" s="268">
        <v>4.7430000000000003</v>
      </c>
      <c r="I265" s="269"/>
      <c r="J265" s="268">
        <f>ROUND(I265*H265,3)</f>
        <v>0</v>
      </c>
      <c r="K265" s="270"/>
      <c r="L265" s="271"/>
      <c r="M265" s="272" t="s">
        <v>1</v>
      </c>
      <c r="N265" s="273" t="s">
        <v>41</v>
      </c>
      <c r="O265" s="91"/>
      <c r="P265" s="237">
        <f>O265*H265</f>
        <v>0</v>
      </c>
      <c r="Q265" s="237">
        <v>0.021479999999999999</v>
      </c>
      <c r="R265" s="237">
        <f>Q265*H265</f>
        <v>0.10187964000000001</v>
      </c>
      <c r="S265" s="237">
        <v>0</v>
      </c>
      <c r="T265" s="23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9" t="s">
        <v>295</v>
      </c>
      <c r="AT265" s="239" t="s">
        <v>177</v>
      </c>
      <c r="AU265" s="239" t="s">
        <v>93</v>
      </c>
      <c r="AY265" s="17" t="s">
        <v>148</v>
      </c>
      <c r="BE265" s="240">
        <f>IF(N265="základná",J265,0)</f>
        <v>0</v>
      </c>
      <c r="BF265" s="240">
        <f>IF(N265="znížená",J265,0)</f>
        <v>0</v>
      </c>
      <c r="BG265" s="240">
        <f>IF(N265="zákl. prenesená",J265,0)</f>
        <v>0</v>
      </c>
      <c r="BH265" s="240">
        <f>IF(N265="zníž. prenesená",J265,0)</f>
        <v>0</v>
      </c>
      <c r="BI265" s="240">
        <f>IF(N265="nulová",J265,0)</f>
        <v>0</v>
      </c>
      <c r="BJ265" s="17" t="s">
        <v>93</v>
      </c>
      <c r="BK265" s="241">
        <f>ROUND(I265*H265,3)</f>
        <v>0</v>
      </c>
      <c r="BL265" s="17" t="s">
        <v>216</v>
      </c>
      <c r="BM265" s="239" t="s">
        <v>864</v>
      </c>
    </row>
    <row r="266" s="14" customFormat="1">
      <c r="A266" s="14"/>
      <c r="B266" s="253"/>
      <c r="C266" s="254"/>
      <c r="D266" s="244" t="s">
        <v>155</v>
      </c>
      <c r="E266" s="254"/>
      <c r="F266" s="256" t="s">
        <v>865</v>
      </c>
      <c r="G266" s="254"/>
      <c r="H266" s="257">
        <v>4.7430000000000003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3" t="s">
        <v>155</v>
      </c>
      <c r="AU266" s="263" t="s">
        <v>93</v>
      </c>
      <c r="AV266" s="14" t="s">
        <v>93</v>
      </c>
      <c r="AW266" s="14" t="s">
        <v>4</v>
      </c>
      <c r="AX266" s="14" t="s">
        <v>83</v>
      </c>
      <c r="AY266" s="263" t="s">
        <v>148</v>
      </c>
    </row>
    <row r="267" s="2" customFormat="1" ht="21.75" customHeight="1">
      <c r="A267" s="38"/>
      <c r="B267" s="39"/>
      <c r="C267" s="228" t="s">
        <v>483</v>
      </c>
      <c r="D267" s="228" t="s">
        <v>150</v>
      </c>
      <c r="E267" s="229" t="s">
        <v>866</v>
      </c>
      <c r="F267" s="230" t="s">
        <v>867</v>
      </c>
      <c r="G267" s="231" t="s">
        <v>160</v>
      </c>
      <c r="H267" s="232">
        <v>93</v>
      </c>
      <c r="I267" s="233"/>
      <c r="J267" s="232">
        <f>ROUND(I267*H267,3)</f>
        <v>0</v>
      </c>
      <c r="K267" s="234"/>
      <c r="L267" s="44"/>
      <c r="M267" s="235" t="s">
        <v>1</v>
      </c>
      <c r="N267" s="236" t="s">
        <v>41</v>
      </c>
      <c r="O267" s="91"/>
      <c r="P267" s="237">
        <f>O267*H267</f>
        <v>0</v>
      </c>
      <c r="Q267" s="237">
        <v>0.0040000000000000001</v>
      </c>
      <c r="R267" s="237">
        <f>Q267*H267</f>
        <v>0.372</v>
      </c>
      <c r="S267" s="237">
        <v>0</v>
      </c>
      <c r="T267" s="23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9" t="s">
        <v>216</v>
      </c>
      <c r="AT267" s="239" t="s">
        <v>150</v>
      </c>
      <c r="AU267" s="239" t="s">
        <v>93</v>
      </c>
      <c r="AY267" s="17" t="s">
        <v>148</v>
      </c>
      <c r="BE267" s="240">
        <f>IF(N267="základná",J267,0)</f>
        <v>0</v>
      </c>
      <c r="BF267" s="240">
        <f>IF(N267="znížená",J267,0)</f>
        <v>0</v>
      </c>
      <c r="BG267" s="240">
        <f>IF(N267="zákl. prenesená",J267,0)</f>
        <v>0</v>
      </c>
      <c r="BH267" s="240">
        <f>IF(N267="zníž. prenesená",J267,0)</f>
        <v>0</v>
      </c>
      <c r="BI267" s="240">
        <f>IF(N267="nulová",J267,0)</f>
        <v>0</v>
      </c>
      <c r="BJ267" s="17" t="s">
        <v>93</v>
      </c>
      <c r="BK267" s="241">
        <f>ROUND(I267*H267,3)</f>
        <v>0</v>
      </c>
      <c r="BL267" s="17" t="s">
        <v>216</v>
      </c>
      <c r="BM267" s="239" t="s">
        <v>868</v>
      </c>
    </row>
    <row r="268" s="2" customFormat="1" ht="16.5" customHeight="1">
      <c r="A268" s="38"/>
      <c r="B268" s="39"/>
      <c r="C268" s="264" t="s">
        <v>487</v>
      </c>
      <c r="D268" s="264" t="s">
        <v>177</v>
      </c>
      <c r="E268" s="265" t="s">
        <v>862</v>
      </c>
      <c r="F268" s="266" t="s">
        <v>863</v>
      </c>
      <c r="G268" s="267" t="s">
        <v>160</v>
      </c>
      <c r="H268" s="268">
        <v>94.859999999999999</v>
      </c>
      <c r="I268" s="269"/>
      <c r="J268" s="268">
        <f>ROUND(I268*H268,3)</f>
        <v>0</v>
      </c>
      <c r="K268" s="270"/>
      <c r="L268" s="271"/>
      <c r="M268" s="272" t="s">
        <v>1</v>
      </c>
      <c r="N268" s="273" t="s">
        <v>41</v>
      </c>
      <c r="O268" s="91"/>
      <c r="P268" s="237">
        <f>O268*H268</f>
        <v>0</v>
      </c>
      <c r="Q268" s="237">
        <v>0.021479999999999999</v>
      </c>
      <c r="R268" s="237">
        <f>Q268*H268</f>
        <v>2.0375928000000001</v>
      </c>
      <c r="S268" s="237">
        <v>0</v>
      </c>
      <c r="T268" s="23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9" t="s">
        <v>295</v>
      </c>
      <c r="AT268" s="239" t="s">
        <v>177</v>
      </c>
      <c r="AU268" s="239" t="s">
        <v>93</v>
      </c>
      <c r="AY268" s="17" t="s">
        <v>148</v>
      </c>
      <c r="BE268" s="240">
        <f>IF(N268="základná",J268,0)</f>
        <v>0</v>
      </c>
      <c r="BF268" s="240">
        <f>IF(N268="znížená",J268,0)</f>
        <v>0</v>
      </c>
      <c r="BG268" s="240">
        <f>IF(N268="zákl. prenesená",J268,0)</f>
        <v>0</v>
      </c>
      <c r="BH268" s="240">
        <f>IF(N268="zníž. prenesená",J268,0)</f>
        <v>0</v>
      </c>
      <c r="BI268" s="240">
        <f>IF(N268="nulová",J268,0)</f>
        <v>0</v>
      </c>
      <c r="BJ268" s="17" t="s">
        <v>93</v>
      </c>
      <c r="BK268" s="241">
        <f>ROUND(I268*H268,3)</f>
        <v>0</v>
      </c>
      <c r="BL268" s="17" t="s">
        <v>216</v>
      </c>
      <c r="BM268" s="239" t="s">
        <v>869</v>
      </c>
    </row>
    <row r="269" s="14" customFormat="1">
      <c r="A269" s="14"/>
      <c r="B269" s="253"/>
      <c r="C269" s="254"/>
      <c r="D269" s="244" t="s">
        <v>155</v>
      </c>
      <c r="E269" s="254"/>
      <c r="F269" s="256" t="s">
        <v>870</v>
      </c>
      <c r="G269" s="254"/>
      <c r="H269" s="257">
        <v>94.859999999999999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3" t="s">
        <v>155</v>
      </c>
      <c r="AU269" s="263" t="s">
        <v>93</v>
      </c>
      <c r="AV269" s="14" t="s">
        <v>93</v>
      </c>
      <c r="AW269" s="14" t="s">
        <v>4</v>
      </c>
      <c r="AX269" s="14" t="s">
        <v>83</v>
      </c>
      <c r="AY269" s="263" t="s">
        <v>148</v>
      </c>
    </row>
    <row r="270" s="2" customFormat="1" ht="21.75" customHeight="1">
      <c r="A270" s="38"/>
      <c r="B270" s="39"/>
      <c r="C270" s="228" t="s">
        <v>491</v>
      </c>
      <c r="D270" s="228" t="s">
        <v>150</v>
      </c>
      <c r="E270" s="229" t="s">
        <v>871</v>
      </c>
      <c r="F270" s="230" t="s">
        <v>564</v>
      </c>
      <c r="G270" s="231" t="s">
        <v>740</v>
      </c>
      <c r="H270" s="233"/>
      <c r="I270" s="233"/>
      <c r="J270" s="232">
        <f>ROUND(I270*H270,3)</f>
        <v>0</v>
      </c>
      <c r="K270" s="234"/>
      <c r="L270" s="44"/>
      <c r="M270" s="235" t="s">
        <v>1</v>
      </c>
      <c r="N270" s="236" t="s">
        <v>41</v>
      </c>
      <c r="O270" s="91"/>
      <c r="P270" s="237">
        <f>O270*H270</f>
        <v>0</v>
      </c>
      <c r="Q270" s="237">
        <v>0</v>
      </c>
      <c r="R270" s="237">
        <f>Q270*H270</f>
        <v>0</v>
      </c>
      <c r="S270" s="237">
        <v>0</v>
      </c>
      <c r="T270" s="23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9" t="s">
        <v>216</v>
      </c>
      <c r="AT270" s="239" t="s">
        <v>150</v>
      </c>
      <c r="AU270" s="239" t="s">
        <v>93</v>
      </c>
      <c r="AY270" s="17" t="s">
        <v>148</v>
      </c>
      <c r="BE270" s="240">
        <f>IF(N270="základná",J270,0)</f>
        <v>0</v>
      </c>
      <c r="BF270" s="240">
        <f>IF(N270="znížená",J270,0)</f>
        <v>0</v>
      </c>
      <c r="BG270" s="240">
        <f>IF(N270="zákl. prenesená",J270,0)</f>
        <v>0</v>
      </c>
      <c r="BH270" s="240">
        <f>IF(N270="zníž. prenesená",J270,0)</f>
        <v>0</v>
      </c>
      <c r="BI270" s="240">
        <f>IF(N270="nulová",J270,0)</f>
        <v>0</v>
      </c>
      <c r="BJ270" s="17" t="s">
        <v>93</v>
      </c>
      <c r="BK270" s="241">
        <f>ROUND(I270*H270,3)</f>
        <v>0</v>
      </c>
      <c r="BL270" s="17" t="s">
        <v>216</v>
      </c>
      <c r="BM270" s="239" t="s">
        <v>872</v>
      </c>
    </row>
    <row r="271" s="12" customFormat="1" ht="22.8" customHeight="1">
      <c r="A271" s="12"/>
      <c r="B271" s="213"/>
      <c r="C271" s="214"/>
      <c r="D271" s="215" t="s">
        <v>74</v>
      </c>
      <c r="E271" s="226" t="s">
        <v>873</v>
      </c>
      <c r="F271" s="226" t="s">
        <v>874</v>
      </c>
      <c r="G271" s="214"/>
      <c r="H271" s="214"/>
      <c r="I271" s="217"/>
      <c r="J271" s="227">
        <f>BK271</f>
        <v>0</v>
      </c>
      <c r="K271" s="214"/>
      <c r="L271" s="218"/>
      <c r="M271" s="219"/>
      <c r="N271" s="220"/>
      <c r="O271" s="220"/>
      <c r="P271" s="221">
        <f>P272</f>
        <v>0</v>
      </c>
      <c r="Q271" s="220"/>
      <c r="R271" s="221">
        <f>R272</f>
        <v>0</v>
      </c>
      <c r="S271" s="220"/>
      <c r="T271" s="222">
        <f>T272</f>
        <v>0.034000000000000002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3" t="s">
        <v>93</v>
      </c>
      <c r="AT271" s="224" t="s">
        <v>74</v>
      </c>
      <c r="AU271" s="224" t="s">
        <v>83</v>
      </c>
      <c r="AY271" s="223" t="s">
        <v>148</v>
      </c>
      <c r="BK271" s="225">
        <f>BK272</f>
        <v>0</v>
      </c>
    </row>
    <row r="272" s="2" customFormat="1" ht="21.75" customHeight="1">
      <c r="A272" s="38"/>
      <c r="B272" s="39"/>
      <c r="C272" s="228" t="s">
        <v>495</v>
      </c>
      <c r="D272" s="228" t="s">
        <v>150</v>
      </c>
      <c r="E272" s="229" t="s">
        <v>875</v>
      </c>
      <c r="F272" s="230" t="s">
        <v>876</v>
      </c>
      <c r="G272" s="231" t="s">
        <v>160</v>
      </c>
      <c r="H272" s="232">
        <v>34</v>
      </c>
      <c r="I272" s="233"/>
      <c r="J272" s="232">
        <f>ROUND(I272*H272,3)</f>
        <v>0</v>
      </c>
      <c r="K272" s="234"/>
      <c r="L272" s="44"/>
      <c r="M272" s="235" t="s">
        <v>1</v>
      </c>
      <c r="N272" s="236" t="s">
        <v>41</v>
      </c>
      <c r="O272" s="91"/>
      <c r="P272" s="237">
        <f>O272*H272</f>
        <v>0</v>
      </c>
      <c r="Q272" s="237">
        <v>0</v>
      </c>
      <c r="R272" s="237">
        <f>Q272*H272</f>
        <v>0</v>
      </c>
      <c r="S272" s="237">
        <v>0.001</v>
      </c>
      <c r="T272" s="238">
        <f>S272*H272</f>
        <v>0.034000000000000002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9" t="s">
        <v>216</v>
      </c>
      <c r="AT272" s="239" t="s">
        <v>150</v>
      </c>
      <c r="AU272" s="239" t="s">
        <v>93</v>
      </c>
      <c r="AY272" s="17" t="s">
        <v>148</v>
      </c>
      <c r="BE272" s="240">
        <f>IF(N272="základná",J272,0)</f>
        <v>0</v>
      </c>
      <c r="BF272" s="240">
        <f>IF(N272="znížená",J272,0)</f>
        <v>0</v>
      </c>
      <c r="BG272" s="240">
        <f>IF(N272="zákl. prenesená",J272,0)</f>
        <v>0</v>
      </c>
      <c r="BH272" s="240">
        <f>IF(N272="zníž. prenesená",J272,0)</f>
        <v>0</v>
      </c>
      <c r="BI272" s="240">
        <f>IF(N272="nulová",J272,0)</f>
        <v>0</v>
      </c>
      <c r="BJ272" s="17" t="s">
        <v>93</v>
      </c>
      <c r="BK272" s="241">
        <f>ROUND(I272*H272,3)</f>
        <v>0</v>
      </c>
      <c r="BL272" s="17" t="s">
        <v>216</v>
      </c>
      <c r="BM272" s="239" t="s">
        <v>877</v>
      </c>
    </row>
    <row r="273" s="12" customFormat="1" ht="22.8" customHeight="1">
      <c r="A273" s="12"/>
      <c r="B273" s="213"/>
      <c r="C273" s="214"/>
      <c r="D273" s="215" t="s">
        <v>74</v>
      </c>
      <c r="E273" s="226" t="s">
        <v>566</v>
      </c>
      <c r="F273" s="226" t="s">
        <v>878</v>
      </c>
      <c r="G273" s="214"/>
      <c r="H273" s="214"/>
      <c r="I273" s="217"/>
      <c r="J273" s="227">
        <f>BK273</f>
        <v>0</v>
      </c>
      <c r="K273" s="214"/>
      <c r="L273" s="218"/>
      <c r="M273" s="219"/>
      <c r="N273" s="220"/>
      <c r="O273" s="220"/>
      <c r="P273" s="221">
        <f>SUM(P274:P277)</f>
        <v>0</v>
      </c>
      <c r="Q273" s="220"/>
      <c r="R273" s="221">
        <f>SUM(R274:R277)</f>
        <v>0.40534000000000003</v>
      </c>
      <c r="S273" s="220"/>
      <c r="T273" s="222">
        <f>SUM(T274:T277)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3" t="s">
        <v>93</v>
      </c>
      <c r="AT273" s="224" t="s">
        <v>74</v>
      </c>
      <c r="AU273" s="224" t="s">
        <v>83</v>
      </c>
      <c r="AY273" s="223" t="s">
        <v>148</v>
      </c>
      <c r="BK273" s="225">
        <f>SUM(BK274:BK277)</f>
        <v>0</v>
      </c>
    </row>
    <row r="274" s="2" customFormat="1" ht="21.75" customHeight="1">
      <c r="A274" s="38"/>
      <c r="B274" s="39"/>
      <c r="C274" s="228" t="s">
        <v>499</v>
      </c>
      <c r="D274" s="228" t="s">
        <v>150</v>
      </c>
      <c r="E274" s="229" t="s">
        <v>879</v>
      </c>
      <c r="F274" s="230" t="s">
        <v>880</v>
      </c>
      <c r="G274" s="231" t="s">
        <v>160</v>
      </c>
      <c r="H274" s="232">
        <v>26</v>
      </c>
      <c r="I274" s="233"/>
      <c r="J274" s="232">
        <f>ROUND(I274*H274,3)</f>
        <v>0</v>
      </c>
      <c r="K274" s="234"/>
      <c r="L274" s="44"/>
      <c r="M274" s="235" t="s">
        <v>1</v>
      </c>
      <c r="N274" s="236" t="s">
        <v>41</v>
      </c>
      <c r="O274" s="91"/>
      <c r="P274" s="237">
        <f>O274*H274</f>
        <v>0</v>
      </c>
      <c r="Q274" s="237">
        <v>0.0033500000000000001</v>
      </c>
      <c r="R274" s="237">
        <f>Q274*H274</f>
        <v>0.087099999999999997</v>
      </c>
      <c r="S274" s="237">
        <v>0</v>
      </c>
      <c r="T274" s="23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9" t="s">
        <v>216</v>
      </c>
      <c r="AT274" s="239" t="s">
        <v>150</v>
      </c>
      <c r="AU274" s="239" t="s">
        <v>93</v>
      </c>
      <c r="AY274" s="17" t="s">
        <v>148</v>
      </c>
      <c r="BE274" s="240">
        <f>IF(N274="základná",J274,0)</f>
        <v>0</v>
      </c>
      <c r="BF274" s="240">
        <f>IF(N274="znížená",J274,0)</f>
        <v>0</v>
      </c>
      <c r="BG274" s="240">
        <f>IF(N274="zákl. prenesená",J274,0)</f>
        <v>0</v>
      </c>
      <c r="BH274" s="240">
        <f>IF(N274="zníž. prenesená",J274,0)</f>
        <v>0</v>
      </c>
      <c r="BI274" s="240">
        <f>IF(N274="nulová",J274,0)</f>
        <v>0</v>
      </c>
      <c r="BJ274" s="17" t="s">
        <v>93</v>
      </c>
      <c r="BK274" s="241">
        <f>ROUND(I274*H274,3)</f>
        <v>0</v>
      </c>
      <c r="BL274" s="17" t="s">
        <v>216</v>
      </c>
      <c r="BM274" s="239" t="s">
        <v>881</v>
      </c>
    </row>
    <row r="275" s="2" customFormat="1" ht="16.5" customHeight="1">
      <c r="A275" s="38"/>
      <c r="B275" s="39"/>
      <c r="C275" s="264" t="s">
        <v>503</v>
      </c>
      <c r="D275" s="264" t="s">
        <v>177</v>
      </c>
      <c r="E275" s="265" t="s">
        <v>882</v>
      </c>
      <c r="F275" s="266" t="s">
        <v>883</v>
      </c>
      <c r="G275" s="267" t="s">
        <v>160</v>
      </c>
      <c r="H275" s="268">
        <v>26.52</v>
      </c>
      <c r="I275" s="269"/>
      <c r="J275" s="268">
        <f>ROUND(I275*H275,3)</f>
        <v>0</v>
      </c>
      <c r="K275" s="270"/>
      <c r="L275" s="271"/>
      <c r="M275" s="272" t="s">
        <v>1</v>
      </c>
      <c r="N275" s="273" t="s">
        <v>41</v>
      </c>
      <c r="O275" s="91"/>
      <c r="P275" s="237">
        <f>O275*H275</f>
        <v>0</v>
      </c>
      <c r="Q275" s="237">
        <v>0.012</v>
      </c>
      <c r="R275" s="237">
        <f>Q275*H275</f>
        <v>0.31824000000000002</v>
      </c>
      <c r="S275" s="237">
        <v>0</v>
      </c>
      <c r="T275" s="23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9" t="s">
        <v>295</v>
      </c>
      <c r="AT275" s="239" t="s">
        <v>177</v>
      </c>
      <c r="AU275" s="239" t="s">
        <v>93</v>
      </c>
      <c r="AY275" s="17" t="s">
        <v>148</v>
      </c>
      <c r="BE275" s="240">
        <f>IF(N275="základná",J275,0)</f>
        <v>0</v>
      </c>
      <c r="BF275" s="240">
        <f>IF(N275="znížená",J275,0)</f>
        <v>0</v>
      </c>
      <c r="BG275" s="240">
        <f>IF(N275="zákl. prenesená",J275,0)</f>
        <v>0</v>
      </c>
      <c r="BH275" s="240">
        <f>IF(N275="zníž. prenesená",J275,0)</f>
        <v>0</v>
      </c>
      <c r="BI275" s="240">
        <f>IF(N275="nulová",J275,0)</f>
        <v>0</v>
      </c>
      <c r="BJ275" s="17" t="s">
        <v>93</v>
      </c>
      <c r="BK275" s="241">
        <f>ROUND(I275*H275,3)</f>
        <v>0</v>
      </c>
      <c r="BL275" s="17" t="s">
        <v>216</v>
      </c>
      <c r="BM275" s="239" t="s">
        <v>884</v>
      </c>
    </row>
    <row r="276" s="14" customFormat="1">
      <c r="A276" s="14"/>
      <c r="B276" s="253"/>
      <c r="C276" s="254"/>
      <c r="D276" s="244" t="s">
        <v>155</v>
      </c>
      <c r="E276" s="254"/>
      <c r="F276" s="256" t="s">
        <v>885</v>
      </c>
      <c r="G276" s="254"/>
      <c r="H276" s="257">
        <v>26.52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3" t="s">
        <v>155</v>
      </c>
      <c r="AU276" s="263" t="s">
        <v>93</v>
      </c>
      <c r="AV276" s="14" t="s">
        <v>93</v>
      </c>
      <c r="AW276" s="14" t="s">
        <v>4</v>
      </c>
      <c r="AX276" s="14" t="s">
        <v>83</v>
      </c>
      <c r="AY276" s="263" t="s">
        <v>148</v>
      </c>
    </row>
    <row r="277" s="2" customFormat="1" ht="21.75" customHeight="1">
      <c r="A277" s="38"/>
      <c r="B277" s="39"/>
      <c r="C277" s="228" t="s">
        <v>507</v>
      </c>
      <c r="D277" s="228" t="s">
        <v>150</v>
      </c>
      <c r="E277" s="229" t="s">
        <v>886</v>
      </c>
      <c r="F277" s="230" t="s">
        <v>578</v>
      </c>
      <c r="G277" s="231" t="s">
        <v>740</v>
      </c>
      <c r="H277" s="233"/>
      <c r="I277" s="233"/>
      <c r="J277" s="232">
        <f>ROUND(I277*H277,3)</f>
        <v>0</v>
      </c>
      <c r="K277" s="234"/>
      <c r="L277" s="44"/>
      <c r="M277" s="235" t="s">
        <v>1</v>
      </c>
      <c r="N277" s="236" t="s">
        <v>41</v>
      </c>
      <c r="O277" s="91"/>
      <c r="P277" s="237">
        <f>O277*H277</f>
        <v>0</v>
      </c>
      <c r="Q277" s="237">
        <v>0</v>
      </c>
      <c r="R277" s="237">
        <f>Q277*H277</f>
        <v>0</v>
      </c>
      <c r="S277" s="237">
        <v>0</v>
      </c>
      <c r="T277" s="23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9" t="s">
        <v>216</v>
      </c>
      <c r="AT277" s="239" t="s">
        <v>150</v>
      </c>
      <c r="AU277" s="239" t="s">
        <v>93</v>
      </c>
      <c r="AY277" s="17" t="s">
        <v>148</v>
      </c>
      <c r="BE277" s="240">
        <f>IF(N277="základná",J277,0)</f>
        <v>0</v>
      </c>
      <c r="BF277" s="240">
        <f>IF(N277="znížená",J277,0)</f>
        <v>0</v>
      </c>
      <c r="BG277" s="240">
        <f>IF(N277="zákl. prenesená",J277,0)</f>
        <v>0</v>
      </c>
      <c r="BH277" s="240">
        <f>IF(N277="zníž. prenesená",J277,0)</f>
        <v>0</v>
      </c>
      <c r="BI277" s="240">
        <f>IF(N277="nulová",J277,0)</f>
        <v>0</v>
      </c>
      <c r="BJ277" s="17" t="s">
        <v>93</v>
      </c>
      <c r="BK277" s="241">
        <f>ROUND(I277*H277,3)</f>
        <v>0</v>
      </c>
      <c r="BL277" s="17" t="s">
        <v>216</v>
      </c>
      <c r="BM277" s="239" t="s">
        <v>887</v>
      </c>
    </row>
    <row r="278" s="12" customFormat="1" ht="22.8" customHeight="1">
      <c r="A278" s="12"/>
      <c r="B278" s="213"/>
      <c r="C278" s="214"/>
      <c r="D278" s="215" t="s">
        <v>74</v>
      </c>
      <c r="E278" s="226" t="s">
        <v>888</v>
      </c>
      <c r="F278" s="226" t="s">
        <v>889</v>
      </c>
      <c r="G278" s="214"/>
      <c r="H278" s="214"/>
      <c r="I278" s="217"/>
      <c r="J278" s="227">
        <f>BK278</f>
        <v>0</v>
      </c>
      <c r="K278" s="214"/>
      <c r="L278" s="218"/>
      <c r="M278" s="219"/>
      <c r="N278" s="220"/>
      <c r="O278" s="220"/>
      <c r="P278" s="221">
        <f>SUM(P279:P306)</f>
        <v>0</v>
      </c>
      <c r="Q278" s="220"/>
      <c r="R278" s="221">
        <f>SUM(R279:R306)</f>
        <v>0.025985920000000003</v>
      </c>
      <c r="S278" s="220"/>
      <c r="T278" s="222">
        <f>SUM(T279:T306)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3" t="s">
        <v>93</v>
      </c>
      <c r="AT278" s="224" t="s">
        <v>74</v>
      </c>
      <c r="AU278" s="224" t="s">
        <v>83</v>
      </c>
      <c r="AY278" s="223" t="s">
        <v>148</v>
      </c>
      <c r="BK278" s="225">
        <f>SUM(BK279:BK306)</f>
        <v>0</v>
      </c>
    </row>
    <row r="279" s="2" customFormat="1" ht="33" customHeight="1">
      <c r="A279" s="38"/>
      <c r="B279" s="39"/>
      <c r="C279" s="228" t="s">
        <v>511</v>
      </c>
      <c r="D279" s="228" t="s">
        <v>150</v>
      </c>
      <c r="E279" s="229" t="s">
        <v>890</v>
      </c>
      <c r="F279" s="230" t="s">
        <v>891</v>
      </c>
      <c r="G279" s="231" t="s">
        <v>160</v>
      </c>
      <c r="H279" s="232">
        <v>59.911999999999999</v>
      </c>
      <c r="I279" s="233"/>
      <c r="J279" s="232">
        <f>ROUND(I279*H279,3)</f>
        <v>0</v>
      </c>
      <c r="K279" s="234"/>
      <c r="L279" s="44"/>
      <c r="M279" s="235" t="s">
        <v>1</v>
      </c>
      <c r="N279" s="236" t="s">
        <v>41</v>
      </c>
      <c r="O279" s="91"/>
      <c r="P279" s="237">
        <f>O279*H279</f>
        <v>0</v>
      </c>
      <c r="Q279" s="237">
        <v>0</v>
      </c>
      <c r="R279" s="237">
        <f>Q279*H279</f>
        <v>0</v>
      </c>
      <c r="S279" s="237">
        <v>0</v>
      </c>
      <c r="T279" s="23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9" t="s">
        <v>216</v>
      </c>
      <c r="AT279" s="239" t="s">
        <v>150</v>
      </c>
      <c r="AU279" s="239" t="s">
        <v>93</v>
      </c>
      <c r="AY279" s="17" t="s">
        <v>148</v>
      </c>
      <c r="BE279" s="240">
        <f>IF(N279="základná",J279,0)</f>
        <v>0</v>
      </c>
      <c r="BF279" s="240">
        <f>IF(N279="znížená",J279,0)</f>
        <v>0</v>
      </c>
      <c r="BG279" s="240">
        <f>IF(N279="zákl. prenesená",J279,0)</f>
        <v>0</v>
      </c>
      <c r="BH279" s="240">
        <f>IF(N279="zníž. prenesená",J279,0)</f>
        <v>0</v>
      </c>
      <c r="BI279" s="240">
        <f>IF(N279="nulová",J279,0)</f>
        <v>0</v>
      </c>
      <c r="BJ279" s="17" t="s">
        <v>93</v>
      </c>
      <c r="BK279" s="241">
        <f>ROUND(I279*H279,3)</f>
        <v>0</v>
      </c>
      <c r="BL279" s="17" t="s">
        <v>216</v>
      </c>
      <c r="BM279" s="239" t="s">
        <v>892</v>
      </c>
    </row>
    <row r="280" s="13" customFormat="1">
      <c r="A280" s="13"/>
      <c r="B280" s="242"/>
      <c r="C280" s="243"/>
      <c r="D280" s="244" t="s">
        <v>155</v>
      </c>
      <c r="E280" s="245" t="s">
        <v>1</v>
      </c>
      <c r="F280" s="246" t="s">
        <v>893</v>
      </c>
      <c r="G280" s="243"/>
      <c r="H280" s="245" t="s">
        <v>1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2" t="s">
        <v>155</v>
      </c>
      <c r="AU280" s="252" t="s">
        <v>93</v>
      </c>
      <c r="AV280" s="13" t="s">
        <v>83</v>
      </c>
      <c r="AW280" s="13" t="s">
        <v>30</v>
      </c>
      <c r="AX280" s="13" t="s">
        <v>75</v>
      </c>
      <c r="AY280" s="252" t="s">
        <v>148</v>
      </c>
    </row>
    <row r="281" s="14" customFormat="1">
      <c r="A281" s="14"/>
      <c r="B281" s="253"/>
      <c r="C281" s="254"/>
      <c r="D281" s="244" t="s">
        <v>155</v>
      </c>
      <c r="E281" s="255" t="s">
        <v>1</v>
      </c>
      <c r="F281" s="256" t="s">
        <v>894</v>
      </c>
      <c r="G281" s="254"/>
      <c r="H281" s="257">
        <v>15.071999999999999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3" t="s">
        <v>155</v>
      </c>
      <c r="AU281" s="263" t="s">
        <v>93</v>
      </c>
      <c r="AV281" s="14" t="s">
        <v>93</v>
      </c>
      <c r="AW281" s="14" t="s">
        <v>30</v>
      </c>
      <c r="AX281" s="14" t="s">
        <v>75</v>
      </c>
      <c r="AY281" s="263" t="s">
        <v>148</v>
      </c>
    </row>
    <row r="282" s="13" customFormat="1">
      <c r="A282" s="13"/>
      <c r="B282" s="242"/>
      <c r="C282" s="243"/>
      <c r="D282" s="244" t="s">
        <v>155</v>
      </c>
      <c r="E282" s="245" t="s">
        <v>1</v>
      </c>
      <c r="F282" s="246" t="s">
        <v>895</v>
      </c>
      <c r="G282" s="243"/>
      <c r="H282" s="245" t="s">
        <v>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2" t="s">
        <v>155</v>
      </c>
      <c r="AU282" s="252" t="s">
        <v>93</v>
      </c>
      <c r="AV282" s="13" t="s">
        <v>83</v>
      </c>
      <c r="AW282" s="13" t="s">
        <v>30</v>
      </c>
      <c r="AX282" s="13" t="s">
        <v>75</v>
      </c>
      <c r="AY282" s="252" t="s">
        <v>148</v>
      </c>
    </row>
    <row r="283" s="14" customFormat="1">
      <c r="A283" s="14"/>
      <c r="B283" s="253"/>
      <c r="C283" s="254"/>
      <c r="D283" s="244" t="s">
        <v>155</v>
      </c>
      <c r="E283" s="255" t="s">
        <v>1</v>
      </c>
      <c r="F283" s="256" t="s">
        <v>896</v>
      </c>
      <c r="G283" s="254"/>
      <c r="H283" s="257">
        <v>18.84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155</v>
      </c>
      <c r="AU283" s="263" t="s">
        <v>93</v>
      </c>
      <c r="AV283" s="14" t="s">
        <v>93</v>
      </c>
      <c r="AW283" s="14" t="s">
        <v>30</v>
      </c>
      <c r="AX283" s="14" t="s">
        <v>75</v>
      </c>
      <c r="AY283" s="263" t="s">
        <v>148</v>
      </c>
    </row>
    <row r="284" s="13" customFormat="1">
      <c r="A284" s="13"/>
      <c r="B284" s="242"/>
      <c r="C284" s="243"/>
      <c r="D284" s="244" t="s">
        <v>155</v>
      </c>
      <c r="E284" s="245" t="s">
        <v>1</v>
      </c>
      <c r="F284" s="246" t="s">
        <v>897</v>
      </c>
      <c r="G284" s="243"/>
      <c r="H284" s="245" t="s">
        <v>1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2" t="s">
        <v>155</v>
      </c>
      <c r="AU284" s="252" t="s">
        <v>93</v>
      </c>
      <c r="AV284" s="13" t="s">
        <v>83</v>
      </c>
      <c r="AW284" s="13" t="s">
        <v>30</v>
      </c>
      <c r="AX284" s="13" t="s">
        <v>75</v>
      </c>
      <c r="AY284" s="252" t="s">
        <v>148</v>
      </c>
    </row>
    <row r="285" s="14" customFormat="1">
      <c r="A285" s="14"/>
      <c r="B285" s="253"/>
      <c r="C285" s="254"/>
      <c r="D285" s="244" t="s">
        <v>155</v>
      </c>
      <c r="E285" s="255" t="s">
        <v>1</v>
      </c>
      <c r="F285" s="256" t="s">
        <v>898</v>
      </c>
      <c r="G285" s="254"/>
      <c r="H285" s="257">
        <v>26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3" t="s">
        <v>155</v>
      </c>
      <c r="AU285" s="263" t="s">
        <v>93</v>
      </c>
      <c r="AV285" s="14" t="s">
        <v>93</v>
      </c>
      <c r="AW285" s="14" t="s">
        <v>30</v>
      </c>
      <c r="AX285" s="14" t="s">
        <v>75</v>
      </c>
      <c r="AY285" s="263" t="s">
        <v>148</v>
      </c>
    </row>
    <row r="286" s="15" customFormat="1">
      <c r="A286" s="15"/>
      <c r="B286" s="286"/>
      <c r="C286" s="287"/>
      <c r="D286" s="244" t="s">
        <v>155</v>
      </c>
      <c r="E286" s="288" t="s">
        <v>1</v>
      </c>
      <c r="F286" s="289" t="s">
        <v>899</v>
      </c>
      <c r="G286" s="287"/>
      <c r="H286" s="290">
        <v>59.911999999999999</v>
      </c>
      <c r="I286" s="291"/>
      <c r="J286" s="287"/>
      <c r="K286" s="287"/>
      <c r="L286" s="292"/>
      <c r="M286" s="293"/>
      <c r="N286" s="294"/>
      <c r="O286" s="294"/>
      <c r="P286" s="294"/>
      <c r="Q286" s="294"/>
      <c r="R286" s="294"/>
      <c r="S286" s="294"/>
      <c r="T286" s="29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96" t="s">
        <v>155</v>
      </c>
      <c r="AU286" s="296" t="s">
        <v>93</v>
      </c>
      <c r="AV286" s="15" t="s">
        <v>100</v>
      </c>
      <c r="AW286" s="15" t="s">
        <v>30</v>
      </c>
      <c r="AX286" s="15" t="s">
        <v>83</v>
      </c>
      <c r="AY286" s="296" t="s">
        <v>148</v>
      </c>
    </row>
    <row r="287" s="2" customFormat="1" ht="21.75" customHeight="1">
      <c r="A287" s="38"/>
      <c r="B287" s="39"/>
      <c r="C287" s="228" t="s">
        <v>515</v>
      </c>
      <c r="D287" s="228" t="s">
        <v>150</v>
      </c>
      <c r="E287" s="229" t="s">
        <v>900</v>
      </c>
      <c r="F287" s="230" t="s">
        <v>901</v>
      </c>
      <c r="G287" s="231" t="s">
        <v>160</v>
      </c>
      <c r="H287" s="232">
        <v>59.911999999999999</v>
      </c>
      <c r="I287" s="233"/>
      <c r="J287" s="232">
        <f>ROUND(I287*H287,3)</f>
        <v>0</v>
      </c>
      <c r="K287" s="234"/>
      <c r="L287" s="44"/>
      <c r="M287" s="235" t="s">
        <v>1</v>
      </c>
      <c r="N287" s="236" t="s">
        <v>41</v>
      </c>
      <c r="O287" s="91"/>
      <c r="P287" s="237">
        <f>O287*H287</f>
        <v>0</v>
      </c>
      <c r="Q287" s="237">
        <v>0.00016000000000000001</v>
      </c>
      <c r="R287" s="237">
        <f>Q287*H287</f>
        <v>0.0095859200000000012</v>
      </c>
      <c r="S287" s="237">
        <v>0</v>
      </c>
      <c r="T287" s="23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9" t="s">
        <v>216</v>
      </c>
      <c r="AT287" s="239" t="s">
        <v>150</v>
      </c>
      <c r="AU287" s="239" t="s">
        <v>93</v>
      </c>
      <c r="AY287" s="17" t="s">
        <v>148</v>
      </c>
      <c r="BE287" s="240">
        <f>IF(N287="základná",J287,0)</f>
        <v>0</v>
      </c>
      <c r="BF287" s="240">
        <f>IF(N287="znížená",J287,0)</f>
        <v>0</v>
      </c>
      <c r="BG287" s="240">
        <f>IF(N287="zákl. prenesená",J287,0)</f>
        <v>0</v>
      </c>
      <c r="BH287" s="240">
        <f>IF(N287="zníž. prenesená",J287,0)</f>
        <v>0</v>
      </c>
      <c r="BI287" s="240">
        <f>IF(N287="nulová",J287,0)</f>
        <v>0</v>
      </c>
      <c r="BJ287" s="17" t="s">
        <v>93</v>
      </c>
      <c r="BK287" s="241">
        <f>ROUND(I287*H287,3)</f>
        <v>0</v>
      </c>
      <c r="BL287" s="17" t="s">
        <v>216</v>
      </c>
      <c r="BM287" s="239" t="s">
        <v>902</v>
      </c>
    </row>
    <row r="288" s="13" customFormat="1">
      <c r="A288" s="13"/>
      <c r="B288" s="242"/>
      <c r="C288" s="243"/>
      <c r="D288" s="244" t="s">
        <v>155</v>
      </c>
      <c r="E288" s="245" t="s">
        <v>1</v>
      </c>
      <c r="F288" s="246" t="s">
        <v>893</v>
      </c>
      <c r="G288" s="243"/>
      <c r="H288" s="245" t="s">
        <v>1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2" t="s">
        <v>155</v>
      </c>
      <c r="AU288" s="252" t="s">
        <v>93</v>
      </c>
      <c r="AV288" s="13" t="s">
        <v>83</v>
      </c>
      <c r="AW288" s="13" t="s">
        <v>30</v>
      </c>
      <c r="AX288" s="13" t="s">
        <v>75</v>
      </c>
      <c r="AY288" s="252" t="s">
        <v>148</v>
      </c>
    </row>
    <row r="289" s="14" customFormat="1">
      <c r="A289" s="14"/>
      <c r="B289" s="253"/>
      <c r="C289" s="254"/>
      <c r="D289" s="244" t="s">
        <v>155</v>
      </c>
      <c r="E289" s="255" t="s">
        <v>1</v>
      </c>
      <c r="F289" s="256" t="s">
        <v>894</v>
      </c>
      <c r="G289" s="254"/>
      <c r="H289" s="257">
        <v>15.071999999999999</v>
      </c>
      <c r="I289" s="258"/>
      <c r="J289" s="254"/>
      <c r="K289" s="254"/>
      <c r="L289" s="259"/>
      <c r="M289" s="260"/>
      <c r="N289" s="261"/>
      <c r="O289" s="261"/>
      <c r="P289" s="261"/>
      <c r="Q289" s="261"/>
      <c r="R289" s="261"/>
      <c r="S289" s="261"/>
      <c r="T289" s="26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3" t="s">
        <v>155</v>
      </c>
      <c r="AU289" s="263" t="s">
        <v>93</v>
      </c>
      <c r="AV289" s="14" t="s">
        <v>93</v>
      </c>
      <c r="AW289" s="14" t="s">
        <v>30</v>
      </c>
      <c r="AX289" s="14" t="s">
        <v>75</v>
      </c>
      <c r="AY289" s="263" t="s">
        <v>148</v>
      </c>
    </row>
    <row r="290" s="13" customFormat="1">
      <c r="A290" s="13"/>
      <c r="B290" s="242"/>
      <c r="C290" s="243"/>
      <c r="D290" s="244" t="s">
        <v>155</v>
      </c>
      <c r="E290" s="245" t="s">
        <v>1</v>
      </c>
      <c r="F290" s="246" t="s">
        <v>895</v>
      </c>
      <c r="G290" s="243"/>
      <c r="H290" s="245" t="s">
        <v>1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2" t="s">
        <v>155</v>
      </c>
      <c r="AU290" s="252" t="s">
        <v>93</v>
      </c>
      <c r="AV290" s="13" t="s">
        <v>83</v>
      </c>
      <c r="AW290" s="13" t="s">
        <v>30</v>
      </c>
      <c r="AX290" s="13" t="s">
        <v>75</v>
      </c>
      <c r="AY290" s="252" t="s">
        <v>148</v>
      </c>
    </row>
    <row r="291" s="14" customFormat="1">
      <c r="A291" s="14"/>
      <c r="B291" s="253"/>
      <c r="C291" s="254"/>
      <c r="D291" s="244" t="s">
        <v>155</v>
      </c>
      <c r="E291" s="255" t="s">
        <v>1</v>
      </c>
      <c r="F291" s="256" t="s">
        <v>896</v>
      </c>
      <c r="G291" s="254"/>
      <c r="H291" s="257">
        <v>18.84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155</v>
      </c>
      <c r="AU291" s="263" t="s">
        <v>93</v>
      </c>
      <c r="AV291" s="14" t="s">
        <v>93</v>
      </c>
      <c r="AW291" s="14" t="s">
        <v>30</v>
      </c>
      <c r="AX291" s="14" t="s">
        <v>75</v>
      </c>
      <c r="AY291" s="263" t="s">
        <v>148</v>
      </c>
    </row>
    <row r="292" s="13" customFormat="1">
      <c r="A292" s="13"/>
      <c r="B292" s="242"/>
      <c r="C292" s="243"/>
      <c r="D292" s="244" t="s">
        <v>155</v>
      </c>
      <c r="E292" s="245" t="s">
        <v>1</v>
      </c>
      <c r="F292" s="246" t="s">
        <v>897</v>
      </c>
      <c r="G292" s="243"/>
      <c r="H292" s="245" t="s">
        <v>1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2" t="s">
        <v>155</v>
      </c>
      <c r="AU292" s="252" t="s">
        <v>93</v>
      </c>
      <c r="AV292" s="13" t="s">
        <v>83</v>
      </c>
      <c r="AW292" s="13" t="s">
        <v>30</v>
      </c>
      <c r="AX292" s="13" t="s">
        <v>75</v>
      </c>
      <c r="AY292" s="252" t="s">
        <v>148</v>
      </c>
    </row>
    <row r="293" s="14" customFormat="1">
      <c r="A293" s="14"/>
      <c r="B293" s="253"/>
      <c r="C293" s="254"/>
      <c r="D293" s="244" t="s">
        <v>155</v>
      </c>
      <c r="E293" s="255" t="s">
        <v>1</v>
      </c>
      <c r="F293" s="256" t="s">
        <v>898</v>
      </c>
      <c r="G293" s="254"/>
      <c r="H293" s="257">
        <v>26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3" t="s">
        <v>155</v>
      </c>
      <c r="AU293" s="263" t="s">
        <v>93</v>
      </c>
      <c r="AV293" s="14" t="s">
        <v>93</v>
      </c>
      <c r="AW293" s="14" t="s">
        <v>30</v>
      </c>
      <c r="AX293" s="14" t="s">
        <v>75</v>
      </c>
      <c r="AY293" s="263" t="s">
        <v>148</v>
      </c>
    </row>
    <row r="294" s="15" customFormat="1">
      <c r="A294" s="15"/>
      <c r="B294" s="286"/>
      <c r="C294" s="287"/>
      <c r="D294" s="244" t="s">
        <v>155</v>
      </c>
      <c r="E294" s="288" t="s">
        <v>1</v>
      </c>
      <c r="F294" s="289" t="s">
        <v>899</v>
      </c>
      <c r="G294" s="287"/>
      <c r="H294" s="290">
        <v>59.911999999999999</v>
      </c>
      <c r="I294" s="291"/>
      <c r="J294" s="287"/>
      <c r="K294" s="287"/>
      <c r="L294" s="292"/>
      <c r="M294" s="293"/>
      <c r="N294" s="294"/>
      <c r="O294" s="294"/>
      <c r="P294" s="294"/>
      <c r="Q294" s="294"/>
      <c r="R294" s="294"/>
      <c r="S294" s="294"/>
      <c r="T294" s="29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96" t="s">
        <v>155</v>
      </c>
      <c r="AU294" s="296" t="s">
        <v>93</v>
      </c>
      <c r="AV294" s="15" t="s">
        <v>100</v>
      </c>
      <c r="AW294" s="15" t="s">
        <v>30</v>
      </c>
      <c r="AX294" s="15" t="s">
        <v>83</v>
      </c>
      <c r="AY294" s="296" t="s">
        <v>148</v>
      </c>
    </row>
    <row r="295" s="2" customFormat="1" ht="33" customHeight="1">
      <c r="A295" s="38"/>
      <c r="B295" s="39"/>
      <c r="C295" s="228" t="s">
        <v>521</v>
      </c>
      <c r="D295" s="228" t="s">
        <v>150</v>
      </c>
      <c r="E295" s="229" t="s">
        <v>903</v>
      </c>
      <c r="F295" s="230" t="s">
        <v>904</v>
      </c>
      <c r="G295" s="231" t="s">
        <v>160</v>
      </c>
      <c r="H295" s="232">
        <v>82</v>
      </c>
      <c r="I295" s="233"/>
      <c r="J295" s="232">
        <f>ROUND(I295*H295,3)</f>
        <v>0</v>
      </c>
      <c r="K295" s="234"/>
      <c r="L295" s="44"/>
      <c r="M295" s="235" t="s">
        <v>1</v>
      </c>
      <c r="N295" s="236" t="s">
        <v>41</v>
      </c>
      <c r="O295" s="91"/>
      <c r="P295" s="237">
        <f>O295*H295</f>
        <v>0</v>
      </c>
      <c r="Q295" s="237">
        <v>0</v>
      </c>
      <c r="R295" s="237">
        <f>Q295*H295</f>
        <v>0</v>
      </c>
      <c r="S295" s="237">
        <v>0</v>
      </c>
      <c r="T295" s="23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9" t="s">
        <v>216</v>
      </c>
      <c r="AT295" s="239" t="s">
        <v>150</v>
      </c>
      <c r="AU295" s="239" t="s">
        <v>93</v>
      </c>
      <c r="AY295" s="17" t="s">
        <v>148</v>
      </c>
      <c r="BE295" s="240">
        <f>IF(N295="základná",J295,0)</f>
        <v>0</v>
      </c>
      <c r="BF295" s="240">
        <f>IF(N295="znížená",J295,0)</f>
        <v>0</v>
      </c>
      <c r="BG295" s="240">
        <f>IF(N295="zákl. prenesená",J295,0)</f>
        <v>0</v>
      </c>
      <c r="BH295" s="240">
        <f>IF(N295="zníž. prenesená",J295,0)</f>
        <v>0</v>
      </c>
      <c r="BI295" s="240">
        <f>IF(N295="nulová",J295,0)</f>
        <v>0</v>
      </c>
      <c r="BJ295" s="17" t="s">
        <v>93</v>
      </c>
      <c r="BK295" s="241">
        <f>ROUND(I295*H295,3)</f>
        <v>0</v>
      </c>
      <c r="BL295" s="17" t="s">
        <v>216</v>
      </c>
      <c r="BM295" s="239" t="s">
        <v>905</v>
      </c>
    </row>
    <row r="296" s="13" customFormat="1">
      <c r="A296" s="13"/>
      <c r="B296" s="242"/>
      <c r="C296" s="243"/>
      <c r="D296" s="244" t="s">
        <v>155</v>
      </c>
      <c r="E296" s="245" t="s">
        <v>1</v>
      </c>
      <c r="F296" s="246" t="s">
        <v>906</v>
      </c>
      <c r="G296" s="243"/>
      <c r="H296" s="245" t="s">
        <v>1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2" t="s">
        <v>155</v>
      </c>
      <c r="AU296" s="252" t="s">
        <v>93</v>
      </c>
      <c r="AV296" s="13" t="s">
        <v>83</v>
      </c>
      <c r="AW296" s="13" t="s">
        <v>30</v>
      </c>
      <c r="AX296" s="13" t="s">
        <v>75</v>
      </c>
      <c r="AY296" s="252" t="s">
        <v>148</v>
      </c>
    </row>
    <row r="297" s="14" customFormat="1">
      <c r="A297" s="14"/>
      <c r="B297" s="253"/>
      <c r="C297" s="254"/>
      <c r="D297" s="244" t="s">
        <v>155</v>
      </c>
      <c r="E297" s="255" t="s">
        <v>1</v>
      </c>
      <c r="F297" s="256" t="s">
        <v>907</v>
      </c>
      <c r="G297" s="254"/>
      <c r="H297" s="257">
        <v>12</v>
      </c>
      <c r="I297" s="258"/>
      <c r="J297" s="254"/>
      <c r="K297" s="254"/>
      <c r="L297" s="259"/>
      <c r="M297" s="260"/>
      <c r="N297" s="261"/>
      <c r="O297" s="261"/>
      <c r="P297" s="261"/>
      <c r="Q297" s="261"/>
      <c r="R297" s="261"/>
      <c r="S297" s="261"/>
      <c r="T297" s="26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3" t="s">
        <v>155</v>
      </c>
      <c r="AU297" s="263" t="s">
        <v>93</v>
      </c>
      <c r="AV297" s="14" t="s">
        <v>93</v>
      </c>
      <c r="AW297" s="14" t="s">
        <v>30</v>
      </c>
      <c r="AX297" s="14" t="s">
        <v>75</v>
      </c>
      <c r="AY297" s="263" t="s">
        <v>148</v>
      </c>
    </row>
    <row r="298" s="13" customFormat="1">
      <c r="A298" s="13"/>
      <c r="B298" s="242"/>
      <c r="C298" s="243"/>
      <c r="D298" s="244" t="s">
        <v>155</v>
      </c>
      <c r="E298" s="245" t="s">
        <v>1</v>
      </c>
      <c r="F298" s="246" t="s">
        <v>908</v>
      </c>
      <c r="G298" s="243"/>
      <c r="H298" s="245" t="s">
        <v>1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2" t="s">
        <v>155</v>
      </c>
      <c r="AU298" s="252" t="s">
        <v>93</v>
      </c>
      <c r="AV298" s="13" t="s">
        <v>83</v>
      </c>
      <c r="AW298" s="13" t="s">
        <v>30</v>
      </c>
      <c r="AX298" s="13" t="s">
        <v>75</v>
      </c>
      <c r="AY298" s="252" t="s">
        <v>148</v>
      </c>
    </row>
    <row r="299" s="14" customFormat="1">
      <c r="A299" s="14"/>
      <c r="B299" s="253"/>
      <c r="C299" s="254"/>
      <c r="D299" s="244" t="s">
        <v>155</v>
      </c>
      <c r="E299" s="255" t="s">
        <v>1</v>
      </c>
      <c r="F299" s="256" t="s">
        <v>909</v>
      </c>
      <c r="G299" s="254"/>
      <c r="H299" s="257">
        <v>70</v>
      </c>
      <c r="I299" s="258"/>
      <c r="J299" s="254"/>
      <c r="K299" s="254"/>
      <c r="L299" s="259"/>
      <c r="M299" s="260"/>
      <c r="N299" s="261"/>
      <c r="O299" s="261"/>
      <c r="P299" s="261"/>
      <c r="Q299" s="261"/>
      <c r="R299" s="261"/>
      <c r="S299" s="261"/>
      <c r="T299" s="26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3" t="s">
        <v>155</v>
      </c>
      <c r="AU299" s="263" t="s">
        <v>93</v>
      </c>
      <c r="AV299" s="14" t="s">
        <v>93</v>
      </c>
      <c r="AW299" s="14" t="s">
        <v>30</v>
      </c>
      <c r="AX299" s="14" t="s">
        <v>75</v>
      </c>
      <c r="AY299" s="263" t="s">
        <v>148</v>
      </c>
    </row>
    <row r="300" s="15" customFormat="1">
      <c r="A300" s="15"/>
      <c r="B300" s="286"/>
      <c r="C300" s="287"/>
      <c r="D300" s="244" t="s">
        <v>155</v>
      </c>
      <c r="E300" s="288" t="s">
        <v>1</v>
      </c>
      <c r="F300" s="289" t="s">
        <v>899</v>
      </c>
      <c r="G300" s="287"/>
      <c r="H300" s="290">
        <v>82</v>
      </c>
      <c r="I300" s="291"/>
      <c r="J300" s="287"/>
      <c r="K300" s="287"/>
      <c r="L300" s="292"/>
      <c r="M300" s="293"/>
      <c r="N300" s="294"/>
      <c r="O300" s="294"/>
      <c r="P300" s="294"/>
      <c r="Q300" s="294"/>
      <c r="R300" s="294"/>
      <c r="S300" s="294"/>
      <c r="T300" s="29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96" t="s">
        <v>155</v>
      </c>
      <c r="AU300" s="296" t="s">
        <v>93</v>
      </c>
      <c r="AV300" s="15" t="s">
        <v>100</v>
      </c>
      <c r="AW300" s="15" t="s">
        <v>30</v>
      </c>
      <c r="AX300" s="15" t="s">
        <v>83</v>
      </c>
      <c r="AY300" s="296" t="s">
        <v>148</v>
      </c>
    </row>
    <row r="301" s="2" customFormat="1" ht="21.75" customHeight="1">
      <c r="A301" s="38"/>
      <c r="B301" s="39"/>
      <c r="C301" s="228" t="s">
        <v>525</v>
      </c>
      <c r="D301" s="228" t="s">
        <v>150</v>
      </c>
      <c r="E301" s="229" t="s">
        <v>910</v>
      </c>
      <c r="F301" s="230" t="s">
        <v>911</v>
      </c>
      <c r="G301" s="231" t="s">
        <v>160</v>
      </c>
      <c r="H301" s="232">
        <v>82</v>
      </c>
      <c r="I301" s="233"/>
      <c r="J301" s="232">
        <f>ROUND(I301*H301,3)</f>
        <v>0</v>
      </c>
      <c r="K301" s="234"/>
      <c r="L301" s="44"/>
      <c r="M301" s="235" t="s">
        <v>1</v>
      </c>
      <c r="N301" s="236" t="s">
        <v>41</v>
      </c>
      <c r="O301" s="91"/>
      <c r="P301" s="237">
        <f>O301*H301</f>
        <v>0</v>
      </c>
      <c r="Q301" s="237">
        <v>0.00020000000000000001</v>
      </c>
      <c r="R301" s="237">
        <f>Q301*H301</f>
        <v>0.016400000000000001</v>
      </c>
      <c r="S301" s="237">
        <v>0</v>
      </c>
      <c r="T301" s="23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9" t="s">
        <v>216</v>
      </c>
      <c r="AT301" s="239" t="s">
        <v>150</v>
      </c>
      <c r="AU301" s="239" t="s">
        <v>93</v>
      </c>
      <c r="AY301" s="17" t="s">
        <v>148</v>
      </c>
      <c r="BE301" s="240">
        <f>IF(N301="základná",J301,0)</f>
        <v>0</v>
      </c>
      <c r="BF301" s="240">
        <f>IF(N301="znížená",J301,0)</f>
        <v>0</v>
      </c>
      <c r="BG301" s="240">
        <f>IF(N301="zákl. prenesená",J301,0)</f>
        <v>0</v>
      </c>
      <c r="BH301" s="240">
        <f>IF(N301="zníž. prenesená",J301,0)</f>
        <v>0</v>
      </c>
      <c r="BI301" s="240">
        <f>IF(N301="nulová",J301,0)</f>
        <v>0</v>
      </c>
      <c r="BJ301" s="17" t="s">
        <v>93</v>
      </c>
      <c r="BK301" s="241">
        <f>ROUND(I301*H301,3)</f>
        <v>0</v>
      </c>
      <c r="BL301" s="17" t="s">
        <v>216</v>
      </c>
      <c r="BM301" s="239" t="s">
        <v>912</v>
      </c>
    </row>
    <row r="302" s="13" customFormat="1">
      <c r="A302" s="13"/>
      <c r="B302" s="242"/>
      <c r="C302" s="243"/>
      <c r="D302" s="244" t="s">
        <v>155</v>
      </c>
      <c r="E302" s="245" t="s">
        <v>1</v>
      </c>
      <c r="F302" s="246" t="s">
        <v>906</v>
      </c>
      <c r="G302" s="243"/>
      <c r="H302" s="245" t="s">
        <v>1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2" t="s">
        <v>155</v>
      </c>
      <c r="AU302" s="252" t="s">
        <v>93</v>
      </c>
      <c r="AV302" s="13" t="s">
        <v>83</v>
      </c>
      <c r="AW302" s="13" t="s">
        <v>30</v>
      </c>
      <c r="AX302" s="13" t="s">
        <v>75</v>
      </c>
      <c r="AY302" s="252" t="s">
        <v>148</v>
      </c>
    </row>
    <row r="303" s="14" customFormat="1">
      <c r="A303" s="14"/>
      <c r="B303" s="253"/>
      <c r="C303" s="254"/>
      <c r="D303" s="244" t="s">
        <v>155</v>
      </c>
      <c r="E303" s="255" t="s">
        <v>1</v>
      </c>
      <c r="F303" s="256" t="s">
        <v>907</v>
      </c>
      <c r="G303" s="254"/>
      <c r="H303" s="257">
        <v>12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3" t="s">
        <v>155</v>
      </c>
      <c r="AU303" s="263" t="s">
        <v>93</v>
      </c>
      <c r="AV303" s="14" t="s">
        <v>93</v>
      </c>
      <c r="AW303" s="14" t="s">
        <v>30</v>
      </c>
      <c r="AX303" s="14" t="s">
        <v>75</v>
      </c>
      <c r="AY303" s="263" t="s">
        <v>148</v>
      </c>
    </row>
    <row r="304" s="13" customFormat="1">
      <c r="A304" s="13"/>
      <c r="B304" s="242"/>
      <c r="C304" s="243"/>
      <c r="D304" s="244" t="s">
        <v>155</v>
      </c>
      <c r="E304" s="245" t="s">
        <v>1</v>
      </c>
      <c r="F304" s="246" t="s">
        <v>908</v>
      </c>
      <c r="G304" s="243"/>
      <c r="H304" s="245" t="s">
        <v>1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2" t="s">
        <v>155</v>
      </c>
      <c r="AU304" s="252" t="s">
        <v>93</v>
      </c>
      <c r="AV304" s="13" t="s">
        <v>83</v>
      </c>
      <c r="AW304" s="13" t="s">
        <v>30</v>
      </c>
      <c r="AX304" s="13" t="s">
        <v>75</v>
      </c>
      <c r="AY304" s="252" t="s">
        <v>148</v>
      </c>
    </row>
    <row r="305" s="14" customFormat="1">
      <c r="A305" s="14"/>
      <c r="B305" s="253"/>
      <c r="C305" s="254"/>
      <c r="D305" s="244" t="s">
        <v>155</v>
      </c>
      <c r="E305" s="255" t="s">
        <v>1</v>
      </c>
      <c r="F305" s="256" t="s">
        <v>909</v>
      </c>
      <c r="G305" s="254"/>
      <c r="H305" s="257">
        <v>70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3" t="s">
        <v>155</v>
      </c>
      <c r="AU305" s="263" t="s">
        <v>93</v>
      </c>
      <c r="AV305" s="14" t="s">
        <v>93</v>
      </c>
      <c r="AW305" s="14" t="s">
        <v>30</v>
      </c>
      <c r="AX305" s="14" t="s">
        <v>75</v>
      </c>
      <c r="AY305" s="263" t="s">
        <v>148</v>
      </c>
    </row>
    <row r="306" s="15" customFormat="1">
      <c r="A306" s="15"/>
      <c r="B306" s="286"/>
      <c r="C306" s="287"/>
      <c r="D306" s="244" t="s">
        <v>155</v>
      </c>
      <c r="E306" s="288" t="s">
        <v>1</v>
      </c>
      <c r="F306" s="289" t="s">
        <v>899</v>
      </c>
      <c r="G306" s="287"/>
      <c r="H306" s="290">
        <v>82</v>
      </c>
      <c r="I306" s="291"/>
      <c r="J306" s="287"/>
      <c r="K306" s="287"/>
      <c r="L306" s="292"/>
      <c r="M306" s="293"/>
      <c r="N306" s="294"/>
      <c r="O306" s="294"/>
      <c r="P306" s="294"/>
      <c r="Q306" s="294"/>
      <c r="R306" s="294"/>
      <c r="S306" s="294"/>
      <c r="T306" s="29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96" t="s">
        <v>155</v>
      </c>
      <c r="AU306" s="296" t="s">
        <v>93</v>
      </c>
      <c r="AV306" s="15" t="s">
        <v>100</v>
      </c>
      <c r="AW306" s="15" t="s">
        <v>30</v>
      </c>
      <c r="AX306" s="15" t="s">
        <v>83</v>
      </c>
      <c r="AY306" s="296" t="s">
        <v>148</v>
      </c>
    </row>
    <row r="307" s="12" customFormat="1" ht="22.8" customHeight="1">
      <c r="A307" s="12"/>
      <c r="B307" s="213"/>
      <c r="C307" s="214"/>
      <c r="D307" s="215" t="s">
        <v>74</v>
      </c>
      <c r="E307" s="226" t="s">
        <v>580</v>
      </c>
      <c r="F307" s="226" t="s">
        <v>913</v>
      </c>
      <c r="G307" s="214"/>
      <c r="H307" s="214"/>
      <c r="I307" s="217"/>
      <c r="J307" s="227">
        <f>BK307</f>
        <v>0</v>
      </c>
      <c r="K307" s="214"/>
      <c r="L307" s="218"/>
      <c r="M307" s="219"/>
      <c r="N307" s="220"/>
      <c r="O307" s="220"/>
      <c r="P307" s="221">
        <f>SUM(P308:P310)</f>
        <v>0</v>
      </c>
      <c r="Q307" s="220"/>
      <c r="R307" s="221">
        <f>SUM(R308:R310)</f>
        <v>0.14849999999999999</v>
      </c>
      <c r="S307" s="220"/>
      <c r="T307" s="222">
        <f>SUM(T308:T310)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3" t="s">
        <v>93</v>
      </c>
      <c r="AT307" s="224" t="s">
        <v>74</v>
      </c>
      <c r="AU307" s="224" t="s">
        <v>83</v>
      </c>
      <c r="AY307" s="223" t="s">
        <v>148</v>
      </c>
      <c r="BK307" s="225">
        <f>SUM(BK308:BK310)</f>
        <v>0</v>
      </c>
    </row>
    <row r="308" s="2" customFormat="1" ht="21.75" customHeight="1">
      <c r="A308" s="38"/>
      <c r="B308" s="39"/>
      <c r="C308" s="228" t="s">
        <v>530</v>
      </c>
      <c r="D308" s="228" t="s">
        <v>150</v>
      </c>
      <c r="E308" s="229" t="s">
        <v>914</v>
      </c>
      <c r="F308" s="230" t="s">
        <v>915</v>
      </c>
      <c r="G308" s="231" t="s">
        <v>160</v>
      </c>
      <c r="H308" s="232">
        <v>135</v>
      </c>
      <c r="I308" s="233"/>
      <c r="J308" s="232">
        <f>ROUND(I308*H308,3)</f>
        <v>0</v>
      </c>
      <c r="K308" s="234"/>
      <c r="L308" s="44"/>
      <c r="M308" s="235" t="s">
        <v>1</v>
      </c>
      <c r="N308" s="236" t="s">
        <v>41</v>
      </c>
      <c r="O308" s="91"/>
      <c r="P308" s="237">
        <f>O308*H308</f>
        <v>0</v>
      </c>
      <c r="Q308" s="237">
        <v>0</v>
      </c>
      <c r="R308" s="237">
        <f>Q308*H308</f>
        <v>0</v>
      </c>
      <c r="S308" s="237">
        <v>0</v>
      </c>
      <c r="T308" s="23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9" t="s">
        <v>216</v>
      </c>
      <c r="AT308" s="239" t="s">
        <v>150</v>
      </c>
      <c r="AU308" s="239" t="s">
        <v>93</v>
      </c>
      <c r="AY308" s="17" t="s">
        <v>148</v>
      </c>
      <c r="BE308" s="240">
        <f>IF(N308="základná",J308,0)</f>
        <v>0</v>
      </c>
      <c r="BF308" s="240">
        <f>IF(N308="znížená",J308,0)</f>
        <v>0</v>
      </c>
      <c r="BG308" s="240">
        <f>IF(N308="zákl. prenesená",J308,0)</f>
        <v>0</v>
      </c>
      <c r="BH308" s="240">
        <f>IF(N308="zníž. prenesená",J308,0)</f>
        <v>0</v>
      </c>
      <c r="BI308" s="240">
        <f>IF(N308="nulová",J308,0)</f>
        <v>0</v>
      </c>
      <c r="BJ308" s="17" t="s">
        <v>93</v>
      </c>
      <c r="BK308" s="241">
        <f>ROUND(I308*H308,3)</f>
        <v>0</v>
      </c>
      <c r="BL308" s="17" t="s">
        <v>216</v>
      </c>
      <c r="BM308" s="239" t="s">
        <v>916</v>
      </c>
    </row>
    <row r="309" s="14" customFormat="1">
      <c r="A309" s="14"/>
      <c r="B309" s="253"/>
      <c r="C309" s="254"/>
      <c r="D309" s="244" t="s">
        <v>155</v>
      </c>
      <c r="E309" s="255" t="s">
        <v>1</v>
      </c>
      <c r="F309" s="256" t="s">
        <v>917</v>
      </c>
      <c r="G309" s="254"/>
      <c r="H309" s="257">
        <v>135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155</v>
      </c>
      <c r="AU309" s="263" t="s">
        <v>93</v>
      </c>
      <c r="AV309" s="14" t="s">
        <v>93</v>
      </c>
      <c r="AW309" s="14" t="s">
        <v>30</v>
      </c>
      <c r="AX309" s="14" t="s">
        <v>83</v>
      </c>
      <c r="AY309" s="263" t="s">
        <v>148</v>
      </c>
    </row>
    <row r="310" s="2" customFormat="1" ht="33" customHeight="1">
      <c r="A310" s="38"/>
      <c r="B310" s="39"/>
      <c r="C310" s="228" t="s">
        <v>534</v>
      </c>
      <c r="D310" s="228" t="s">
        <v>150</v>
      </c>
      <c r="E310" s="229" t="s">
        <v>918</v>
      </c>
      <c r="F310" s="230" t="s">
        <v>919</v>
      </c>
      <c r="G310" s="231" t="s">
        <v>160</v>
      </c>
      <c r="H310" s="232">
        <v>450</v>
      </c>
      <c r="I310" s="233"/>
      <c r="J310" s="232">
        <f>ROUND(I310*H310,3)</f>
        <v>0</v>
      </c>
      <c r="K310" s="234"/>
      <c r="L310" s="44"/>
      <c r="M310" s="235" t="s">
        <v>1</v>
      </c>
      <c r="N310" s="236" t="s">
        <v>41</v>
      </c>
      <c r="O310" s="91"/>
      <c r="P310" s="237">
        <f>O310*H310</f>
        <v>0</v>
      </c>
      <c r="Q310" s="237">
        <v>0.00033</v>
      </c>
      <c r="R310" s="237">
        <f>Q310*H310</f>
        <v>0.14849999999999999</v>
      </c>
      <c r="S310" s="237">
        <v>0</v>
      </c>
      <c r="T310" s="23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9" t="s">
        <v>216</v>
      </c>
      <c r="AT310" s="239" t="s">
        <v>150</v>
      </c>
      <c r="AU310" s="239" t="s">
        <v>93</v>
      </c>
      <c r="AY310" s="17" t="s">
        <v>148</v>
      </c>
      <c r="BE310" s="240">
        <f>IF(N310="základná",J310,0)</f>
        <v>0</v>
      </c>
      <c r="BF310" s="240">
        <f>IF(N310="znížená",J310,0)</f>
        <v>0</v>
      </c>
      <c r="BG310" s="240">
        <f>IF(N310="zákl. prenesená",J310,0)</f>
        <v>0</v>
      </c>
      <c r="BH310" s="240">
        <f>IF(N310="zníž. prenesená",J310,0)</f>
        <v>0</v>
      </c>
      <c r="BI310" s="240">
        <f>IF(N310="nulová",J310,0)</f>
        <v>0</v>
      </c>
      <c r="BJ310" s="17" t="s">
        <v>93</v>
      </c>
      <c r="BK310" s="241">
        <f>ROUND(I310*H310,3)</f>
        <v>0</v>
      </c>
      <c r="BL310" s="17" t="s">
        <v>216</v>
      </c>
      <c r="BM310" s="239" t="s">
        <v>920</v>
      </c>
    </row>
    <row r="311" s="12" customFormat="1" ht="25.92" customHeight="1">
      <c r="A311" s="12"/>
      <c r="B311" s="213"/>
      <c r="C311" s="214"/>
      <c r="D311" s="215" t="s">
        <v>74</v>
      </c>
      <c r="E311" s="216" t="s">
        <v>921</v>
      </c>
      <c r="F311" s="216" t="s">
        <v>922</v>
      </c>
      <c r="G311" s="214"/>
      <c r="H311" s="214"/>
      <c r="I311" s="217"/>
      <c r="J311" s="200">
        <f>BK311</f>
        <v>0</v>
      </c>
      <c r="K311" s="214"/>
      <c r="L311" s="218"/>
      <c r="M311" s="219"/>
      <c r="N311" s="220"/>
      <c r="O311" s="220"/>
      <c r="P311" s="221">
        <f>SUM(P312:P314)</f>
        <v>0</v>
      </c>
      <c r="Q311" s="220"/>
      <c r="R311" s="221">
        <f>SUM(R312:R314)</f>
        <v>0</v>
      </c>
      <c r="S311" s="220"/>
      <c r="T311" s="222">
        <f>SUM(T312:T314)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3" t="s">
        <v>100</v>
      </c>
      <c r="AT311" s="224" t="s">
        <v>74</v>
      </c>
      <c r="AU311" s="224" t="s">
        <v>75</v>
      </c>
      <c r="AY311" s="223" t="s">
        <v>148</v>
      </c>
      <c r="BK311" s="225">
        <f>SUM(BK312:BK314)</f>
        <v>0</v>
      </c>
    </row>
    <row r="312" s="2" customFormat="1" ht="33" customHeight="1">
      <c r="A312" s="38"/>
      <c r="B312" s="39"/>
      <c r="C312" s="228" t="s">
        <v>538</v>
      </c>
      <c r="D312" s="228" t="s">
        <v>150</v>
      </c>
      <c r="E312" s="229" t="s">
        <v>923</v>
      </c>
      <c r="F312" s="230" t="s">
        <v>924</v>
      </c>
      <c r="G312" s="231" t="s">
        <v>925</v>
      </c>
      <c r="H312" s="232">
        <v>40</v>
      </c>
      <c r="I312" s="233"/>
      <c r="J312" s="232">
        <f>ROUND(I312*H312,3)</f>
        <v>0</v>
      </c>
      <c r="K312" s="234"/>
      <c r="L312" s="44"/>
      <c r="M312" s="235" t="s">
        <v>1</v>
      </c>
      <c r="N312" s="236" t="s">
        <v>41</v>
      </c>
      <c r="O312" s="91"/>
      <c r="P312" s="237">
        <f>O312*H312</f>
        <v>0</v>
      </c>
      <c r="Q312" s="237">
        <v>0</v>
      </c>
      <c r="R312" s="237">
        <f>Q312*H312</f>
        <v>0</v>
      </c>
      <c r="S312" s="237">
        <v>0</v>
      </c>
      <c r="T312" s="23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9" t="s">
        <v>926</v>
      </c>
      <c r="AT312" s="239" t="s">
        <v>150</v>
      </c>
      <c r="AU312" s="239" t="s">
        <v>83</v>
      </c>
      <c r="AY312" s="17" t="s">
        <v>148</v>
      </c>
      <c r="BE312" s="240">
        <f>IF(N312="základná",J312,0)</f>
        <v>0</v>
      </c>
      <c r="BF312" s="240">
        <f>IF(N312="znížená",J312,0)</f>
        <v>0</v>
      </c>
      <c r="BG312" s="240">
        <f>IF(N312="zákl. prenesená",J312,0)</f>
        <v>0</v>
      </c>
      <c r="BH312" s="240">
        <f>IF(N312="zníž. prenesená",J312,0)</f>
        <v>0</v>
      </c>
      <c r="BI312" s="240">
        <f>IF(N312="nulová",J312,0)</f>
        <v>0</v>
      </c>
      <c r="BJ312" s="17" t="s">
        <v>93</v>
      </c>
      <c r="BK312" s="241">
        <f>ROUND(I312*H312,3)</f>
        <v>0</v>
      </c>
      <c r="BL312" s="17" t="s">
        <v>926</v>
      </c>
      <c r="BM312" s="239" t="s">
        <v>927</v>
      </c>
    </row>
    <row r="313" s="13" customFormat="1">
      <c r="A313" s="13"/>
      <c r="B313" s="242"/>
      <c r="C313" s="243"/>
      <c r="D313" s="244" t="s">
        <v>155</v>
      </c>
      <c r="E313" s="245" t="s">
        <v>1</v>
      </c>
      <c r="F313" s="246" t="s">
        <v>928</v>
      </c>
      <c r="G313" s="243"/>
      <c r="H313" s="245" t="s">
        <v>1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2" t="s">
        <v>155</v>
      </c>
      <c r="AU313" s="252" t="s">
        <v>83</v>
      </c>
      <c r="AV313" s="13" t="s">
        <v>83</v>
      </c>
      <c r="AW313" s="13" t="s">
        <v>30</v>
      </c>
      <c r="AX313" s="13" t="s">
        <v>75</v>
      </c>
      <c r="AY313" s="252" t="s">
        <v>148</v>
      </c>
    </row>
    <row r="314" s="14" customFormat="1">
      <c r="A314" s="14"/>
      <c r="B314" s="253"/>
      <c r="C314" s="254"/>
      <c r="D314" s="244" t="s">
        <v>155</v>
      </c>
      <c r="E314" s="255" t="s">
        <v>1</v>
      </c>
      <c r="F314" s="256" t="s">
        <v>929</v>
      </c>
      <c r="G314" s="254"/>
      <c r="H314" s="257">
        <v>40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3" t="s">
        <v>155</v>
      </c>
      <c r="AU314" s="263" t="s">
        <v>83</v>
      </c>
      <c r="AV314" s="14" t="s">
        <v>93</v>
      </c>
      <c r="AW314" s="14" t="s">
        <v>30</v>
      </c>
      <c r="AX314" s="14" t="s">
        <v>83</v>
      </c>
      <c r="AY314" s="263" t="s">
        <v>148</v>
      </c>
    </row>
    <row r="315" s="2" customFormat="1" ht="49.92" customHeight="1">
      <c r="A315" s="38"/>
      <c r="B315" s="39"/>
      <c r="C315" s="40"/>
      <c r="D315" s="40"/>
      <c r="E315" s="216" t="s">
        <v>589</v>
      </c>
      <c r="F315" s="216" t="s">
        <v>590</v>
      </c>
      <c r="G315" s="40"/>
      <c r="H315" s="40"/>
      <c r="I315" s="40"/>
      <c r="J315" s="200">
        <f>BK315</f>
        <v>0</v>
      </c>
      <c r="K315" s="40"/>
      <c r="L315" s="44"/>
      <c r="M315" s="274"/>
      <c r="N315" s="27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74</v>
      </c>
      <c r="AU315" s="17" t="s">
        <v>75</v>
      </c>
      <c r="AY315" s="17" t="s">
        <v>591</v>
      </c>
      <c r="BK315" s="241">
        <f>SUM(BK316:BK320)</f>
        <v>0</v>
      </c>
    </row>
    <row r="316" s="2" customFormat="1" ht="16.32" customHeight="1">
      <c r="A316" s="38"/>
      <c r="B316" s="39"/>
      <c r="C316" s="276" t="s">
        <v>1</v>
      </c>
      <c r="D316" s="276" t="s">
        <v>150</v>
      </c>
      <c r="E316" s="277" t="s">
        <v>1</v>
      </c>
      <c r="F316" s="278" t="s">
        <v>1</v>
      </c>
      <c r="G316" s="279" t="s">
        <v>1</v>
      </c>
      <c r="H316" s="280"/>
      <c r="I316" s="280"/>
      <c r="J316" s="281">
        <f>BK316</f>
        <v>0</v>
      </c>
      <c r="K316" s="234"/>
      <c r="L316" s="44"/>
      <c r="M316" s="282" t="s">
        <v>1</v>
      </c>
      <c r="N316" s="283" t="s">
        <v>41</v>
      </c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591</v>
      </c>
      <c r="AU316" s="17" t="s">
        <v>83</v>
      </c>
      <c r="AY316" s="17" t="s">
        <v>591</v>
      </c>
      <c r="BE316" s="240">
        <f>IF(N316="základná",J316,0)</f>
        <v>0</v>
      </c>
      <c r="BF316" s="240">
        <f>IF(N316="znížená",J316,0)</f>
        <v>0</v>
      </c>
      <c r="BG316" s="240">
        <f>IF(N316="zákl. prenesená",J316,0)</f>
        <v>0</v>
      </c>
      <c r="BH316" s="240">
        <f>IF(N316="zníž. prenesená",J316,0)</f>
        <v>0</v>
      </c>
      <c r="BI316" s="240">
        <f>IF(N316="nulová",J316,0)</f>
        <v>0</v>
      </c>
      <c r="BJ316" s="17" t="s">
        <v>93</v>
      </c>
      <c r="BK316" s="241">
        <f>I316*H316</f>
        <v>0</v>
      </c>
    </row>
    <row r="317" s="2" customFormat="1" ht="16.32" customHeight="1">
      <c r="A317" s="38"/>
      <c r="B317" s="39"/>
      <c r="C317" s="276" t="s">
        <v>1</v>
      </c>
      <c r="D317" s="276" t="s">
        <v>150</v>
      </c>
      <c r="E317" s="277" t="s">
        <v>1</v>
      </c>
      <c r="F317" s="278" t="s">
        <v>1</v>
      </c>
      <c r="G317" s="279" t="s">
        <v>1</v>
      </c>
      <c r="H317" s="280"/>
      <c r="I317" s="280"/>
      <c r="J317" s="281">
        <f>BK317</f>
        <v>0</v>
      </c>
      <c r="K317" s="234"/>
      <c r="L317" s="44"/>
      <c r="M317" s="282" t="s">
        <v>1</v>
      </c>
      <c r="N317" s="283" t="s">
        <v>41</v>
      </c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591</v>
      </c>
      <c r="AU317" s="17" t="s">
        <v>83</v>
      </c>
      <c r="AY317" s="17" t="s">
        <v>591</v>
      </c>
      <c r="BE317" s="240">
        <f>IF(N317="základná",J317,0)</f>
        <v>0</v>
      </c>
      <c r="BF317" s="240">
        <f>IF(N317="znížená",J317,0)</f>
        <v>0</v>
      </c>
      <c r="BG317" s="240">
        <f>IF(N317="zákl. prenesená",J317,0)</f>
        <v>0</v>
      </c>
      <c r="BH317" s="240">
        <f>IF(N317="zníž. prenesená",J317,0)</f>
        <v>0</v>
      </c>
      <c r="BI317" s="240">
        <f>IF(N317="nulová",J317,0)</f>
        <v>0</v>
      </c>
      <c r="BJ317" s="17" t="s">
        <v>93</v>
      </c>
      <c r="BK317" s="241">
        <f>I317*H317</f>
        <v>0</v>
      </c>
    </row>
    <row r="318" s="2" customFormat="1" ht="16.32" customHeight="1">
      <c r="A318" s="38"/>
      <c r="B318" s="39"/>
      <c r="C318" s="276" t="s">
        <v>1</v>
      </c>
      <c r="D318" s="276" t="s">
        <v>150</v>
      </c>
      <c r="E318" s="277" t="s">
        <v>1</v>
      </c>
      <c r="F318" s="278" t="s">
        <v>1</v>
      </c>
      <c r="G318" s="279" t="s">
        <v>1</v>
      </c>
      <c r="H318" s="280"/>
      <c r="I318" s="280"/>
      <c r="J318" s="281">
        <f>BK318</f>
        <v>0</v>
      </c>
      <c r="K318" s="234"/>
      <c r="L318" s="44"/>
      <c r="M318" s="282" t="s">
        <v>1</v>
      </c>
      <c r="N318" s="283" t="s">
        <v>41</v>
      </c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591</v>
      </c>
      <c r="AU318" s="17" t="s">
        <v>83</v>
      </c>
      <c r="AY318" s="17" t="s">
        <v>591</v>
      </c>
      <c r="BE318" s="240">
        <f>IF(N318="základná",J318,0)</f>
        <v>0</v>
      </c>
      <c r="BF318" s="240">
        <f>IF(N318="znížená",J318,0)</f>
        <v>0</v>
      </c>
      <c r="BG318" s="240">
        <f>IF(N318="zákl. prenesená",J318,0)</f>
        <v>0</v>
      </c>
      <c r="BH318" s="240">
        <f>IF(N318="zníž. prenesená",J318,0)</f>
        <v>0</v>
      </c>
      <c r="BI318" s="240">
        <f>IF(N318="nulová",J318,0)</f>
        <v>0</v>
      </c>
      <c r="BJ318" s="17" t="s">
        <v>93</v>
      </c>
      <c r="BK318" s="241">
        <f>I318*H318</f>
        <v>0</v>
      </c>
    </row>
    <row r="319" s="2" customFormat="1" ht="16.32" customHeight="1">
      <c r="A319" s="38"/>
      <c r="B319" s="39"/>
      <c r="C319" s="276" t="s">
        <v>1</v>
      </c>
      <c r="D319" s="276" t="s">
        <v>150</v>
      </c>
      <c r="E319" s="277" t="s">
        <v>1</v>
      </c>
      <c r="F319" s="278" t="s">
        <v>1</v>
      </c>
      <c r="G319" s="279" t="s">
        <v>1</v>
      </c>
      <c r="H319" s="280"/>
      <c r="I319" s="280"/>
      <c r="J319" s="281">
        <f>BK319</f>
        <v>0</v>
      </c>
      <c r="K319" s="234"/>
      <c r="L319" s="44"/>
      <c r="M319" s="282" t="s">
        <v>1</v>
      </c>
      <c r="N319" s="283" t="s">
        <v>41</v>
      </c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591</v>
      </c>
      <c r="AU319" s="17" t="s">
        <v>83</v>
      </c>
      <c r="AY319" s="17" t="s">
        <v>591</v>
      </c>
      <c r="BE319" s="240">
        <f>IF(N319="základná",J319,0)</f>
        <v>0</v>
      </c>
      <c r="BF319" s="240">
        <f>IF(N319="znížená",J319,0)</f>
        <v>0</v>
      </c>
      <c r="BG319" s="240">
        <f>IF(N319="zákl. prenesená",J319,0)</f>
        <v>0</v>
      </c>
      <c r="BH319" s="240">
        <f>IF(N319="zníž. prenesená",J319,0)</f>
        <v>0</v>
      </c>
      <c r="BI319" s="240">
        <f>IF(N319="nulová",J319,0)</f>
        <v>0</v>
      </c>
      <c r="BJ319" s="17" t="s">
        <v>93</v>
      </c>
      <c r="BK319" s="241">
        <f>I319*H319</f>
        <v>0</v>
      </c>
    </row>
    <row r="320" s="2" customFormat="1" ht="16.32" customHeight="1">
      <c r="A320" s="38"/>
      <c r="B320" s="39"/>
      <c r="C320" s="276" t="s">
        <v>1</v>
      </c>
      <c r="D320" s="276" t="s">
        <v>150</v>
      </c>
      <c r="E320" s="277" t="s">
        <v>1</v>
      </c>
      <c r="F320" s="278" t="s">
        <v>1</v>
      </c>
      <c r="G320" s="279" t="s">
        <v>1</v>
      </c>
      <c r="H320" s="280"/>
      <c r="I320" s="280"/>
      <c r="J320" s="281">
        <f>BK320</f>
        <v>0</v>
      </c>
      <c r="K320" s="234"/>
      <c r="L320" s="44"/>
      <c r="M320" s="282" t="s">
        <v>1</v>
      </c>
      <c r="N320" s="283" t="s">
        <v>41</v>
      </c>
      <c r="O320" s="284"/>
      <c r="P320" s="284"/>
      <c r="Q320" s="284"/>
      <c r="R320" s="284"/>
      <c r="S320" s="284"/>
      <c r="T320" s="2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591</v>
      </c>
      <c r="AU320" s="17" t="s">
        <v>83</v>
      </c>
      <c r="AY320" s="17" t="s">
        <v>591</v>
      </c>
      <c r="BE320" s="240">
        <f>IF(N320="základná",J320,0)</f>
        <v>0</v>
      </c>
      <c r="BF320" s="240">
        <f>IF(N320="znížená",J320,0)</f>
        <v>0</v>
      </c>
      <c r="BG320" s="240">
        <f>IF(N320="zákl. prenesená",J320,0)</f>
        <v>0</v>
      </c>
      <c r="BH320" s="240">
        <f>IF(N320="zníž. prenesená",J320,0)</f>
        <v>0</v>
      </c>
      <c r="BI320" s="240">
        <f>IF(N320="nulová",J320,0)</f>
        <v>0</v>
      </c>
      <c r="BJ320" s="17" t="s">
        <v>93</v>
      </c>
      <c r="BK320" s="241">
        <f>I320*H320</f>
        <v>0</v>
      </c>
    </row>
    <row r="321" s="2" customFormat="1" ht="6.96" customHeight="1">
      <c r="A321" s="38"/>
      <c r="B321" s="66"/>
      <c r="C321" s="67"/>
      <c r="D321" s="67"/>
      <c r="E321" s="67"/>
      <c r="F321" s="67"/>
      <c r="G321" s="67"/>
      <c r="H321" s="67"/>
      <c r="I321" s="67"/>
      <c r="J321" s="67"/>
      <c r="K321" s="67"/>
      <c r="L321" s="44"/>
      <c r="M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</row>
  </sheetData>
  <sheetProtection sheet="1" autoFilter="0" formatColumns="0" formatRows="0" objects="1" scenarios="1" spinCount="100000" saltValue="NCk0JmHnJMm//15hZLC41E/0sUKvdUn5C2N8a105OiRdtodye/iAegxAMYimfisu8Rh9Phpf+DfvlcUZZhVqiw==" hashValue="PiI/BziLlIR3pYtyYHVg/xSb+M25NbLDyHZ7nu+bGsF7f/igMGgB4t7c1inFKPWPYfrDz+V6v7n13paJn0DkqA==" algorithmName="SHA-512" password="CA41"/>
  <autoFilter ref="C136:K320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dataValidations count="2">
    <dataValidation type="list" allowBlank="1" showInputMessage="1" showErrorMessage="1" error="Povolené sú hodnoty K, M." sqref="D316:D321">
      <formula1>"K, M"</formula1>
    </dataValidation>
    <dataValidation type="list" allowBlank="1" showInputMessage="1" showErrorMessage="1" error="Povolené sú hodnoty základná, znížená, nulová." sqref="N316:N321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75</v>
      </c>
    </row>
    <row r="4" hidden="1" s="1" customFormat="1" ht="24.96" customHeight="1">
      <c r="B4" s="20"/>
      <c r="D4" s="148" t="s">
        <v>106</v>
      </c>
      <c r="L4" s="20"/>
      <c r="M4" s="149" t="s">
        <v>9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14</v>
      </c>
      <c r="L6" s="20"/>
    </row>
    <row r="7" hidden="1" s="1" customFormat="1" ht="16.5" customHeight="1">
      <c r="B7" s="20"/>
      <c r="E7" s="151" t="str">
        <f>'Rekapitulácia stavby'!K6</f>
        <v>Interreg - Youmobil - Renovácia železničnej stanice Brezno - mesto</v>
      </c>
      <c r="F7" s="150"/>
      <c r="G7" s="150"/>
      <c r="H7" s="150"/>
      <c r="L7" s="20"/>
    </row>
    <row r="8" hidden="1" s="1" customFormat="1" ht="12" customHeight="1">
      <c r="B8" s="20"/>
      <c r="D8" s="150" t="s">
        <v>107</v>
      </c>
      <c r="L8" s="20"/>
    </row>
    <row r="9" hidden="1" s="2" customFormat="1" ht="16.5" customHeight="1">
      <c r="A9" s="38"/>
      <c r="B9" s="44"/>
      <c r="C9" s="38"/>
      <c r="D9" s="38"/>
      <c r="E9" s="151" t="s">
        <v>930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931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2" t="s">
        <v>932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16</v>
      </c>
      <c r="E13" s="38"/>
      <c r="F13" s="141" t="s">
        <v>1</v>
      </c>
      <c r="G13" s="38"/>
      <c r="H13" s="38"/>
      <c r="I13" s="150" t="s">
        <v>17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18</v>
      </c>
      <c r="E14" s="38"/>
      <c r="F14" s="141" t="s">
        <v>19</v>
      </c>
      <c r="G14" s="38"/>
      <c r="H14" s="38"/>
      <c r="I14" s="150" t="s">
        <v>20</v>
      </c>
      <c r="J14" s="153" t="str">
        <f>'Rekapitulácia stavby'!AN8</f>
        <v>4. 3. 2021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22</v>
      </c>
      <c r="E16" s="38"/>
      <c r="F16" s="38"/>
      <c r="G16" s="38"/>
      <c r="H16" s="38"/>
      <c r="I16" s="150" t="s">
        <v>23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">
        <v>593</v>
      </c>
      <c r="F17" s="38"/>
      <c r="G17" s="38"/>
      <c r="H17" s="38"/>
      <c r="I17" s="150" t="s">
        <v>25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26</v>
      </c>
      <c r="E19" s="38"/>
      <c r="F19" s="38"/>
      <c r="G19" s="38"/>
      <c r="H19" s="38"/>
      <c r="I19" s="150" t="s">
        <v>23</v>
      </c>
      <c r="J19" s="33" t="str">
        <f>'Rekapitulácia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'Rekapitulácia stavby'!E14</f>
        <v>Vyplň údaj</v>
      </c>
      <c r="F20" s="141"/>
      <c r="G20" s="141"/>
      <c r="H20" s="141"/>
      <c r="I20" s="150" t="s">
        <v>25</v>
      </c>
      <c r="J20" s="33" t="str">
        <f>'Rekapitulácia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28</v>
      </c>
      <c r="E22" s="38"/>
      <c r="F22" s="38"/>
      <c r="G22" s="38"/>
      <c r="H22" s="38"/>
      <c r="I22" s="150" t="s">
        <v>23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933</v>
      </c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23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934</v>
      </c>
      <c r="F26" s="38"/>
      <c r="G26" s="38"/>
      <c r="H26" s="38"/>
      <c r="I26" s="150" t="s">
        <v>25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35</v>
      </c>
      <c r="E32" s="38"/>
      <c r="F32" s="38"/>
      <c r="G32" s="38"/>
      <c r="H32" s="38"/>
      <c r="I32" s="38"/>
      <c r="J32" s="160">
        <f>ROUND(J128,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37</v>
      </c>
      <c r="G34" s="38"/>
      <c r="H34" s="38"/>
      <c r="I34" s="161" t="s">
        <v>36</v>
      </c>
      <c r="J34" s="161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39</v>
      </c>
      <c r="E35" s="150" t="s">
        <v>40</v>
      </c>
      <c r="F35" s="163">
        <f>ROUND((ROUND((SUM(BE128:BE157)),  2) + SUM(BE159:BE163)), 2)</f>
        <v>0</v>
      </c>
      <c r="G35" s="38"/>
      <c r="H35" s="38"/>
      <c r="I35" s="164">
        <v>0.20000000000000001</v>
      </c>
      <c r="J35" s="163">
        <f>ROUND((ROUND(((SUM(BE128:BE157))*I35),  2) + (SUM(BE159:BE163)*I35)),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ROUND((ROUND((SUM(BF128:BF157)),  2) + SUM(BF159:BF163)), 2)</f>
        <v>0</v>
      </c>
      <c r="G36" s="38"/>
      <c r="H36" s="38"/>
      <c r="I36" s="164">
        <v>0.20000000000000001</v>
      </c>
      <c r="J36" s="163">
        <f>ROUND((ROUND(((SUM(BF128:BF157))*I36),  2) + (SUM(BF159:BF163)*I36)),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ROUND((ROUND((SUM(BG128:BG157)),  2) + SUM(BG159:BG163)), 2)</f>
        <v>0</v>
      </c>
      <c r="G37" s="38"/>
      <c r="H37" s="38"/>
      <c r="I37" s="164">
        <v>0.20000000000000001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43</v>
      </c>
      <c r="F38" s="163">
        <f>ROUND((ROUND((SUM(BH128:BH157)),  2) + SUM(BH159:BH163)), 2)</f>
        <v>0</v>
      </c>
      <c r="G38" s="38"/>
      <c r="H38" s="38"/>
      <c r="I38" s="164">
        <v>0.20000000000000001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44</v>
      </c>
      <c r="F39" s="163">
        <f>ROUND((ROUND((SUM(BI128:BI157)),  2) + SUM(BI159:BI163)),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14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3" t="str">
        <f>E7</f>
        <v>Interreg - Youmobil - Renovácia železničnej stanice Brezno - mesto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3" t="s">
        <v>930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931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1 - Rozvádzač merania RE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18</v>
      </c>
      <c r="D91" s="40"/>
      <c r="E91" s="40"/>
      <c r="F91" s="27" t="str">
        <f>F14</f>
        <v>Žst Brezno - mesto</v>
      </c>
      <c r="G91" s="40"/>
      <c r="H91" s="40"/>
      <c r="I91" s="32" t="s">
        <v>20</v>
      </c>
      <c r="J91" s="79" t="str">
        <f>IF(J14="","",J14)</f>
        <v>4. 3. 2021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22</v>
      </c>
      <c r="D93" s="40"/>
      <c r="E93" s="40"/>
      <c r="F93" s="27" t="str">
        <f>E17</f>
        <v>Mesto Brezno</v>
      </c>
      <c r="G93" s="40"/>
      <c r="H93" s="40"/>
      <c r="I93" s="32" t="s">
        <v>28</v>
      </c>
      <c r="J93" s="36" t="str">
        <f>E23</f>
        <v>Ing. Tibor Pepich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26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Elektromont-servis Ladislav Medveď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4" t="s">
        <v>111</v>
      </c>
      <c r="D96" s="185"/>
      <c r="E96" s="185"/>
      <c r="F96" s="185"/>
      <c r="G96" s="185"/>
      <c r="H96" s="185"/>
      <c r="I96" s="185"/>
      <c r="J96" s="186" t="s">
        <v>112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7" t="s">
        <v>113</v>
      </c>
      <c r="D98" s="40"/>
      <c r="E98" s="40"/>
      <c r="F98" s="40"/>
      <c r="G98" s="40"/>
      <c r="H98" s="40"/>
      <c r="I98" s="40"/>
      <c r="J98" s="110">
        <f>J128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114</v>
      </c>
    </row>
    <row r="99" hidden="1" s="9" customFormat="1" ht="24.96" customHeight="1">
      <c r="A99" s="9"/>
      <c r="B99" s="188"/>
      <c r="C99" s="189"/>
      <c r="D99" s="190" t="s">
        <v>935</v>
      </c>
      <c r="E99" s="191"/>
      <c r="F99" s="191"/>
      <c r="G99" s="191"/>
      <c r="H99" s="191"/>
      <c r="I99" s="191"/>
      <c r="J99" s="192">
        <f>J129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33"/>
      <c r="D100" s="195" t="s">
        <v>936</v>
      </c>
      <c r="E100" s="196"/>
      <c r="F100" s="196"/>
      <c r="G100" s="196"/>
      <c r="H100" s="196"/>
      <c r="I100" s="196"/>
      <c r="J100" s="197">
        <f>J130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8"/>
      <c r="C101" s="189"/>
      <c r="D101" s="190" t="s">
        <v>937</v>
      </c>
      <c r="E101" s="191"/>
      <c r="F101" s="191"/>
      <c r="G101" s="191"/>
      <c r="H101" s="191"/>
      <c r="I101" s="191"/>
      <c r="J101" s="192">
        <f>J139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4"/>
      <c r="C102" s="133"/>
      <c r="D102" s="195" t="s">
        <v>938</v>
      </c>
      <c r="E102" s="196"/>
      <c r="F102" s="196"/>
      <c r="G102" s="196"/>
      <c r="H102" s="196"/>
      <c r="I102" s="196"/>
      <c r="J102" s="197">
        <f>J140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8"/>
      <c r="C103" s="189"/>
      <c r="D103" s="190" t="s">
        <v>939</v>
      </c>
      <c r="E103" s="191"/>
      <c r="F103" s="191"/>
      <c r="G103" s="191"/>
      <c r="H103" s="191"/>
      <c r="I103" s="191"/>
      <c r="J103" s="192">
        <f>J150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94"/>
      <c r="C104" s="133"/>
      <c r="D104" s="195" t="s">
        <v>940</v>
      </c>
      <c r="E104" s="196"/>
      <c r="F104" s="196"/>
      <c r="G104" s="196"/>
      <c r="H104" s="196"/>
      <c r="I104" s="196"/>
      <c r="J104" s="197">
        <f>J151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4"/>
      <c r="C105" s="133"/>
      <c r="D105" s="195" t="s">
        <v>941</v>
      </c>
      <c r="E105" s="196"/>
      <c r="F105" s="196"/>
      <c r="G105" s="196"/>
      <c r="H105" s="196"/>
      <c r="I105" s="196"/>
      <c r="J105" s="197">
        <f>J156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1.84" customHeight="1">
      <c r="A106" s="9"/>
      <c r="B106" s="188"/>
      <c r="C106" s="189"/>
      <c r="D106" s="199" t="s">
        <v>133</v>
      </c>
      <c r="E106" s="189"/>
      <c r="F106" s="189"/>
      <c r="G106" s="189"/>
      <c r="H106" s="189"/>
      <c r="I106" s="189"/>
      <c r="J106" s="200">
        <f>J158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/>
    <row r="110" hidden="1"/>
    <row r="111" hidden="1"/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134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3" t="str">
        <f>E7</f>
        <v>Interreg - Youmobil - Renovácia železničnej stanice Brezno - mesto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107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3" t="s">
        <v>930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931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E11</f>
        <v>1 - Rozvádzač merania RE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18</v>
      </c>
      <c r="D122" s="40"/>
      <c r="E122" s="40"/>
      <c r="F122" s="27" t="str">
        <f>F14</f>
        <v>Žst Brezno - mesto</v>
      </c>
      <c r="G122" s="40"/>
      <c r="H122" s="40"/>
      <c r="I122" s="32" t="s">
        <v>20</v>
      </c>
      <c r="J122" s="79" t="str">
        <f>IF(J14="","",J14)</f>
        <v>4. 3. 2021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22</v>
      </c>
      <c r="D124" s="40"/>
      <c r="E124" s="40"/>
      <c r="F124" s="27" t="str">
        <f>E17</f>
        <v>Mesto Brezno</v>
      </c>
      <c r="G124" s="40"/>
      <c r="H124" s="40"/>
      <c r="I124" s="32" t="s">
        <v>28</v>
      </c>
      <c r="J124" s="36" t="str">
        <f>E23</f>
        <v>Ing. Tibor Pepich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26</v>
      </c>
      <c r="D125" s="40"/>
      <c r="E125" s="40"/>
      <c r="F125" s="27" t="str">
        <f>IF(E20="","",E20)</f>
        <v>Vyplň údaj</v>
      </c>
      <c r="G125" s="40"/>
      <c r="H125" s="40"/>
      <c r="I125" s="32" t="s">
        <v>32</v>
      </c>
      <c r="J125" s="36" t="str">
        <f>E26</f>
        <v>Elektromont-servis Ladislav Medveď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1"/>
      <c r="B127" s="202"/>
      <c r="C127" s="203" t="s">
        <v>135</v>
      </c>
      <c r="D127" s="204" t="s">
        <v>60</v>
      </c>
      <c r="E127" s="204" t="s">
        <v>56</v>
      </c>
      <c r="F127" s="204" t="s">
        <v>57</v>
      </c>
      <c r="G127" s="204" t="s">
        <v>136</v>
      </c>
      <c r="H127" s="204" t="s">
        <v>137</v>
      </c>
      <c r="I127" s="204" t="s">
        <v>138</v>
      </c>
      <c r="J127" s="205" t="s">
        <v>112</v>
      </c>
      <c r="K127" s="206" t="s">
        <v>139</v>
      </c>
      <c r="L127" s="207"/>
      <c r="M127" s="100" t="s">
        <v>1</v>
      </c>
      <c r="N127" s="101" t="s">
        <v>39</v>
      </c>
      <c r="O127" s="101" t="s">
        <v>140</v>
      </c>
      <c r="P127" s="101" t="s">
        <v>141</v>
      </c>
      <c r="Q127" s="101" t="s">
        <v>142</v>
      </c>
      <c r="R127" s="101" t="s">
        <v>143</v>
      </c>
      <c r="S127" s="101" t="s">
        <v>144</v>
      </c>
      <c r="T127" s="102" t="s">
        <v>145</v>
      </c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</row>
    <row r="128" s="2" customFormat="1" ht="22.8" customHeight="1">
      <c r="A128" s="38"/>
      <c r="B128" s="39"/>
      <c r="C128" s="107" t="s">
        <v>113</v>
      </c>
      <c r="D128" s="40"/>
      <c r="E128" s="40"/>
      <c r="F128" s="40"/>
      <c r="G128" s="40"/>
      <c r="H128" s="40"/>
      <c r="I128" s="40"/>
      <c r="J128" s="208">
        <f>BK128</f>
        <v>0</v>
      </c>
      <c r="K128" s="40"/>
      <c r="L128" s="44"/>
      <c r="M128" s="103"/>
      <c r="N128" s="209"/>
      <c r="O128" s="104"/>
      <c r="P128" s="210">
        <f>P129+P139+P150+P158</f>
        <v>0</v>
      </c>
      <c r="Q128" s="104"/>
      <c r="R128" s="210">
        <f>R129+R139+R150+R158</f>
        <v>0</v>
      </c>
      <c r="S128" s="104"/>
      <c r="T128" s="211">
        <f>T129+T139+T150+T158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74</v>
      </c>
      <c r="AU128" s="17" t="s">
        <v>114</v>
      </c>
      <c r="BK128" s="212">
        <f>BK129+BK139+BK150+BK158</f>
        <v>0</v>
      </c>
    </row>
    <row r="129" s="12" customFormat="1" ht="25.92" customHeight="1">
      <c r="A129" s="12"/>
      <c r="B129" s="213"/>
      <c r="C129" s="214"/>
      <c r="D129" s="215" t="s">
        <v>74</v>
      </c>
      <c r="E129" s="216" t="s">
        <v>942</v>
      </c>
      <c r="F129" s="216" t="s">
        <v>943</v>
      </c>
      <c r="G129" s="214"/>
      <c r="H129" s="214"/>
      <c r="I129" s="217"/>
      <c r="J129" s="200">
        <f>BK129</f>
        <v>0</v>
      </c>
      <c r="K129" s="214"/>
      <c r="L129" s="218"/>
      <c r="M129" s="219"/>
      <c r="N129" s="220"/>
      <c r="O129" s="220"/>
      <c r="P129" s="221">
        <f>P130</f>
        <v>0</v>
      </c>
      <c r="Q129" s="220"/>
      <c r="R129" s="221">
        <f>R130</f>
        <v>0</v>
      </c>
      <c r="S129" s="220"/>
      <c r="T129" s="22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83</v>
      </c>
      <c r="AT129" s="224" t="s">
        <v>74</v>
      </c>
      <c r="AU129" s="224" t="s">
        <v>75</v>
      </c>
      <c r="AY129" s="223" t="s">
        <v>148</v>
      </c>
      <c r="BK129" s="225">
        <f>BK130</f>
        <v>0</v>
      </c>
    </row>
    <row r="130" s="12" customFormat="1" ht="22.8" customHeight="1">
      <c r="A130" s="12"/>
      <c r="B130" s="213"/>
      <c r="C130" s="214"/>
      <c r="D130" s="215" t="s">
        <v>74</v>
      </c>
      <c r="E130" s="226" t="s">
        <v>548</v>
      </c>
      <c r="F130" s="226" t="s">
        <v>944</v>
      </c>
      <c r="G130" s="214"/>
      <c r="H130" s="214"/>
      <c r="I130" s="217"/>
      <c r="J130" s="227">
        <f>BK130</f>
        <v>0</v>
      </c>
      <c r="K130" s="214"/>
      <c r="L130" s="218"/>
      <c r="M130" s="219"/>
      <c r="N130" s="220"/>
      <c r="O130" s="220"/>
      <c r="P130" s="221">
        <f>SUM(P131:P138)</f>
        <v>0</v>
      </c>
      <c r="Q130" s="220"/>
      <c r="R130" s="221">
        <f>SUM(R131:R138)</f>
        <v>0</v>
      </c>
      <c r="S130" s="220"/>
      <c r="T130" s="222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83</v>
      </c>
      <c r="AT130" s="224" t="s">
        <v>74</v>
      </c>
      <c r="AU130" s="224" t="s">
        <v>83</v>
      </c>
      <c r="AY130" s="223" t="s">
        <v>148</v>
      </c>
      <c r="BK130" s="225">
        <f>SUM(BK131:BK138)</f>
        <v>0</v>
      </c>
    </row>
    <row r="131" s="2" customFormat="1" ht="21.75" customHeight="1">
      <c r="A131" s="38"/>
      <c r="B131" s="39"/>
      <c r="C131" s="228" t="s">
        <v>238</v>
      </c>
      <c r="D131" s="228" t="s">
        <v>150</v>
      </c>
      <c r="E131" s="229" t="s">
        <v>945</v>
      </c>
      <c r="F131" s="230" t="s">
        <v>946</v>
      </c>
      <c r="G131" s="231" t="s">
        <v>184</v>
      </c>
      <c r="H131" s="232">
        <v>60</v>
      </c>
      <c r="I131" s="233"/>
      <c r="J131" s="232">
        <f>ROUND(I131*H131,3)</f>
        <v>0</v>
      </c>
      <c r="K131" s="234"/>
      <c r="L131" s="44"/>
      <c r="M131" s="235" t="s">
        <v>1</v>
      </c>
      <c r="N131" s="236" t="s">
        <v>41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100</v>
      </c>
      <c r="AT131" s="239" t="s">
        <v>150</v>
      </c>
      <c r="AU131" s="239" t="s">
        <v>93</v>
      </c>
      <c r="AY131" s="17" t="s">
        <v>148</v>
      </c>
      <c r="BE131" s="240">
        <f>IF(N131="základná",J131,0)</f>
        <v>0</v>
      </c>
      <c r="BF131" s="240">
        <f>IF(N131="znížená",J131,0)</f>
        <v>0</v>
      </c>
      <c r="BG131" s="240">
        <f>IF(N131="zákl. prenesená",J131,0)</f>
        <v>0</v>
      </c>
      <c r="BH131" s="240">
        <f>IF(N131="zníž. prenesená",J131,0)</f>
        <v>0</v>
      </c>
      <c r="BI131" s="240">
        <f>IF(N131="nulová",J131,0)</f>
        <v>0</v>
      </c>
      <c r="BJ131" s="17" t="s">
        <v>93</v>
      </c>
      <c r="BK131" s="241">
        <f>ROUND(I131*H131,3)</f>
        <v>0</v>
      </c>
      <c r="BL131" s="17" t="s">
        <v>100</v>
      </c>
      <c r="BM131" s="239" t="s">
        <v>93</v>
      </c>
    </row>
    <row r="132" s="2" customFormat="1" ht="21.75" customHeight="1">
      <c r="A132" s="38"/>
      <c r="B132" s="39"/>
      <c r="C132" s="264" t="s">
        <v>243</v>
      </c>
      <c r="D132" s="264" t="s">
        <v>177</v>
      </c>
      <c r="E132" s="265" t="s">
        <v>947</v>
      </c>
      <c r="F132" s="266" t="s">
        <v>948</v>
      </c>
      <c r="G132" s="267" t="s">
        <v>184</v>
      </c>
      <c r="H132" s="268">
        <v>60</v>
      </c>
      <c r="I132" s="269"/>
      <c r="J132" s="268">
        <f>ROUND(I132*H132,3)</f>
        <v>0</v>
      </c>
      <c r="K132" s="270"/>
      <c r="L132" s="271"/>
      <c r="M132" s="272" t="s">
        <v>1</v>
      </c>
      <c r="N132" s="273" t="s">
        <v>41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180</v>
      </c>
      <c r="AT132" s="239" t="s">
        <v>177</v>
      </c>
      <c r="AU132" s="239" t="s">
        <v>93</v>
      </c>
      <c r="AY132" s="17" t="s">
        <v>148</v>
      </c>
      <c r="BE132" s="240">
        <f>IF(N132="základná",J132,0)</f>
        <v>0</v>
      </c>
      <c r="BF132" s="240">
        <f>IF(N132="znížená",J132,0)</f>
        <v>0</v>
      </c>
      <c r="BG132" s="240">
        <f>IF(N132="zákl. prenesená",J132,0)</f>
        <v>0</v>
      </c>
      <c r="BH132" s="240">
        <f>IF(N132="zníž. prenesená",J132,0)</f>
        <v>0</v>
      </c>
      <c r="BI132" s="240">
        <f>IF(N132="nulová",J132,0)</f>
        <v>0</v>
      </c>
      <c r="BJ132" s="17" t="s">
        <v>93</v>
      </c>
      <c r="BK132" s="241">
        <f>ROUND(I132*H132,3)</f>
        <v>0</v>
      </c>
      <c r="BL132" s="17" t="s">
        <v>100</v>
      </c>
      <c r="BM132" s="239" t="s">
        <v>100</v>
      </c>
    </row>
    <row r="133" s="2" customFormat="1" ht="21.75" customHeight="1">
      <c r="A133" s="38"/>
      <c r="B133" s="39"/>
      <c r="C133" s="228" t="s">
        <v>247</v>
      </c>
      <c r="D133" s="228" t="s">
        <v>150</v>
      </c>
      <c r="E133" s="229" t="s">
        <v>949</v>
      </c>
      <c r="F133" s="230" t="s">
        <v>950</v>
      </c>
      <c r="G133" s="231" t="s">
        <v>184</v>
      </c>
      <c r="H133" s="232">
        <v>30</v>
      </c>
      <c r="I133" s="233"/>
      <c r="J133" s="232">
        <f>ROUND(I133*H133,3)</f>
        <v>0</v>
      </c>
      <c r="K133" s="234"/>
      <c r="L133" s="44"/>
      <c r="M133" s="235" t="s">
        <v>1</v>
      </c>
      <c r="N133" s="236" t="s">
        <v>41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100</v>
      </c>
      <c r="AT133" s="239" t="s">
        <v>150</v>
      </c>
      <c r="AU133" s="239" t="s">
        <v>93</v>
      </c>
      <c r="AY133" s="17" t="s">
        <v>148</v>
      </c>
      <c r="BE133" s="240">
        <f>IF(N133="základná",J133,0)</f>
        <v>0</v>
      </c>
      <c r="BF133" s="240">
        <f>IF(N133="znížená",J133,0)</f>
        <v>0</v>
      </c>
      <c r="BG133" s="240">
        <f>IF(N133="zákl. prenesená",J133,0)</f>
        <v>0</v>
      </c>
      <c r="BH133" s="240">
        <f>IF(N133="zníž. prenesená",J133,0)</f>
        <v>0</v>
      </c>
      <c r="BI133" s="240">
        <f>IF(N133="nulová",J133,0)</f>
        <v>0</v>
      </c>
      <c r="BJ133" s="17" t="s">
        <v>93</v>
      </c>
      <c r="BK133" s="241">
        <f>ROUND(I133*H133,3)</f>
        <v>0</v>
      </c>
      <c r="BL133" s="17" t="s">
        <v>100</v>
      </c>
      <c r="BM133" s="239" t="s">
        <v>168</v>
      </c>
    </row>
    <row r="134" s="2" customFormat="1" ht="16.5" customHeight="1">
      <c r="A134" s="38"/>
      <c r="B134" s="39"/>
      <c r="C134" s="264" t="s">
        <v>252</v>
      </c>
      <c r="D134" s="264" t="s">
        <v>177</v>
      </c>
      <c r="E134" s="265" t="s">
        <v>951</v>
      </c>
      <c r="F134" s="266" t="s">
        <v>952</v>
      </c>
      <c r="G134" s="267" t="s">
        <v>184</v>
      </c>
      <c r="H134" s="268">
        <v>30</v>
      </c>
      <c r="I134" s="269"/>
      <c r="J134" s="268">
        <f>ROUND(I134*H134,3)</f>
        <v>0</v>
      </c>
      <c r="K134" s="270"/>
      <c r="L134" s="271"/>
      <c r="M134" s="272" t="s">
        <v>1</v>
      </c>
      <c r="N134" s="273" t="s">
        <v>41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180</v>
      </c>
      <c r="AT134" s="239" t="s">
        <v>177</v>
      </c>
      <c r="AU134" s="239" t="s">
        <v>93</v>
      </c>
      <c r="AY134" s="17" t="s">
        <v>148</v>
      </c>
      <c r="BE134" s="240">
        <f>IF(N134="základná",J134,0)</f>
        <v>0</v>
      </c>
      <c r="BF134" s="240">
        <f>IF(N134="znížená",J134,0)</f>
        <v>0</v>
      </c>
      <c r="BG134" s="240">
        <f>IF(N134="zákl. prenesená",J134,0)</f>
        <v>0</v>
      </c>
      <c r="BH134" s="240">
        <f>IF(N134="zníž. prenesená",J134,0)</f>
        <v>0</v>
      </c>
      <c r="BI134" s="240">
        <f>IF(N134="nulová",J134,0)</f>
        <v>0</v>
      </c>
      <c r="BJ134" s="17" t="s">
        <v>93</v>
      </c>
      <c r="BK134" s="241">
        <f>ROUND(I134*H134,3)</f>
        <v>0</v>
      </c>
      <c r="BL134" s="17" t="s">
        <v>100</v>
      </c>
      <c r="BM134" s="239" t="s">
        <v>180</v>
      </c>
    </row>
    <row r="135" s="2" customFormat="1" ht="21.75" customHeight="1">
      <c r="A135" s="38"/>
      <c r="B135" s="39"/>
      <c r="C135" s="228" t="s">
        <v>220</v>
      </c>
      <c r="D135" s="228" t="s">
        <v>150</v>
      </c>
      <c r="E135" s="229" t="s">
        <v>953</v>
      </c>
      <c r="F135" s="230" t="s">
        <v>954</v>
      </c>
      <c r="G135" s="231" t="s">
        <v>184</v>
      </c>
      <c r="H135" s="232">
        <v>70</v>
      </c>
      <c r="I135" s="233"/>
      <c r="J135" s="232">
        <f>ROUND(I135*H135,3)</f>
        <v>0</v>
      </c>
      <c r="K135" s="234"/>
      <c r="L135" s="44"/>
      <c r="M135" s="235" t="s">
        <v>1</v>
      </c>
      <c r="N135" s="236" t="s">
        <v>41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100</v>
      </c>
      <c r="AT135" s="239" t="s">
        <v>150</v>
      </c>
      <c r="AU135" s="239" t="s">
        <v>93</v>
      </c>
      <c r="AY135" s="17" t="s">
        <v>148</v>
      </c>
      <c r="BE135" s="240">
        <f>IF(N135="základná",J135,0)</f>
        <v>0</v>
      </c>
      <c r="BF135" s="240">
        <f>IF(N135="znížená",J135,0)</f>
        <v>0</v>
      </c>
      <c r="BG135" s="240">
        <f>IF(N135="zákl. prenesená",J135,0)</f>
        <v>0</v>
      </c>
      <c r="BH135" s="240">
        <f>IF(N135="zníž. prenesená",J135,0)</f>
        <v>0</v>
      </c>
      <c r="BI135" s="240">
        <f>IF(N135="nulová",J135,0)</f>
        <v>0</v>
      </c>
      <c r="BJ135" s="17" t="s">
        <v>93</v>
      </c>
      <c r="BK135" s="241">
        <f>ROUND(I135*H135,3)</f>
        <v>0</v>
      </c>
      <c r="BL135" s="17" t="s">
        <v>100</v>
      </c>
      <c r="BM135" s="239" t="s">
        <v>190</v>
      </c>
    </row>
    <row r="136" s="2" customFormat="1" ht="16.5" customHeight="1">
      <c r="A136" s="38"/>
      <c r="B136" s="39"/>
      <c r="C136" s="264" t="s">
        <v>224</v>
      </c>
      <c r="D136" s="264" t="s">
        <v>177</v>
      </c>
      <c r="E136" s="265" t="s">
        <v>955</v>
      </c>
      <c r="F136" s="266" t="s">
        <v>956</v>
      </c>
      <c r="G136" s="267" t="s">
        <v>184</v>
      </c>
      <c r="H136" s="268">
        <v>70</v>
      </c>
      <c r="I136" s="269"/>
      <c r="J136" s="268">
        <f>ROUND(I136*H136,3)</f>
        <v>0</v>
      </c>
      <c r="K136" s="270"/>
      <c r="L136" s="271"/>
      <c r="M136" s="272" t="s">
        <v>1</v>
      </c>
      <c r="N136" s="273" t="s">
        <v>41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180</v>
      </c>
      <c r="AT136" s="239" t="s">
        <v>177</v>
      </c>
      <c r="AU136" s="239" t="s">
        <v>93</v>
      </c>
      <c r="AY136" s="17" t="s">
        <v>148</v>
      </c>
      <c r="BE136" s="240">
        <f>IF(N136="základná",J136,0)</f>
        <v>0</v>
      </c>
      <c r="BF136" s="240">
        <f>IF(N136="znížená",J136,0)</f>
        <v>0</v>
      </c>
      <c r="BG136" s="240">
        <f>IF(N136="zákl. prenesená",J136,0)</f>
        <v>0</v>
      </c>
      <c r="BH136" s="240">
        <f>IF(N136="zníž. prenesená",J136,0)</f>
        <v>0</v>
      </c>
      <c r="BI136" s="240">
        <f>IF(N136="nulová",J136,0)</f>
        <v>0</v>
      </c>
      <c r="BJ136" s="17" t="s">
        <v>93</v>
      </c>
      <c r="BK136" s="241">
        <f>ROUND(I136*H136,3)</f>
        <v>0</v>
      </c>
      <c r="BL136" s="17" t="s">
        <v>100</v>
      </c>
      <c r="BM136" s="239" t="s">
        <v>199</v>
      </c>
    </row>
    <row r="137" s="2" customFormat="1" ht="21.75" customHeight="1">
      <c r="A137" s="38"/>
      <c r="B137" s="39"/>
      <c r="C137" s="228" t="s">
        <v>229</v>
      </c>
      <c r="D137" s="228" t="s">
        <v>150</v>
      </c>
      <c r="E137" s="229" t="s">
        <v>957</v>
      </c>
      <c r="F137" s="230" t="s">
        <v>958</v>
      </c>
      <c r="G137" s="231" t="s">
        <v>184</v>
      </c>
      <c r="H137" s="232">
        <v>35</v>
      </c>
      <c r="I137" s="233"/>
      <c r="J137" s="232">
        <f>ROUND(I137*H137,3)</f>
        <v>0</v>
      </c>
      <c r="K137" s="234"/>
      <c r="L137" s="44"/>
      <c r="M137" s="235" t="s">
        <v>1</v>
      </c>
      <c r="N137" s="236" t="s">
        <v>41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100</v>
      </c>
      <c r="AT137" s="239" t="s">
        <v>150</v>
      </c>
      <c r="AU137" s="239" t="s">
        <v>93</v>
      </c>
      <c r="AY137" s="17" t="s">
        <v>148</v>
      </c>
      <c r="BE137" s="240">
        <f>IF(N137="základná",J137,0)</f>
        <v>0</v>
      </c>
      <c r="BF137" s="240">
        <f>IF(N137="znížená",J137,0)</f>
        <v>0</v>
      </c>
      <c r="BG137" s="240">
        <f>IF(N137="zákl. prenesená",J137,0)</f>
        <v>0</v>
      </c>
      <c r="BH137" s="240">
        <f>IF(N137="zníž. prenesená",J137,0)</f>
        <v>0</v>
      </c>
      <c r="BI137" s="240">
        <f>IF(N137="nulová",J137,0)</f>
        <v>0</v>
      </c>
      <c r="BJ137" s="17" t="s">
        <v>93</v>
      </c>
      <c r="BK137" s="241">
        <f>ROUND(I137*H137,3)</f>
        <v>0</v>
      </c>
      <c r="BL137" s="17" t="s">
        <v>100</v>
      </c>
      <c r="BM137" s="239" t="s">
        <v>207</v>
      </c>
    </row>
    <row r="138" s="2" customFormat="1" ht="16.5" customHeight="1">
      <c r="A138" s="38"/>
      <c r="B138" s="39"/>
      <c r="C138" s="264" t="s">
        <v>7</v>
      </c>
      <c r="D138" s="264" t="s">
        <v>177</v>
      </c>
      <c r="E138" s="265" t="s">
        <v>959</v>
      </c>
      <c r="F138" s="266" t="s">
        <v>960</v>
      </c>
      <c r="G138" s="267" t="s">
        <v>184</v>
      </c>
      <c r="H138" s="268">
        <v>35</v>
      </c>
      <c r="I138" s="269"/>
      <c r="J138" s="268">
        <f>ROUND(I138*H138,3)</f>
        <v>0</v>
      </c>
      <c r="K138" s="270"/>
      <c r="L138" s="271"/>
      <c r="M138" s="272" t="s">
        <v>1</v>
      </c>
      <c r="N138" s="273" t="s">
        <v>41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180</v>
      </c>
      <c r="AT138" s="239" t="s">
        <v>177</v>
      </c>
      <c r="AU138" s="239" t="s">
        <v>93</v>
      </c>
      <c r="AY138" s="17" t="s">
        <v>148</v>
      </c>
      <c r="BE138" s="240">
        <f>IF(N138="základná",J138,0)</f>
        <v>0</v>
      </c>
      <c r="BF138" s="240">
        <f>IF(N138="znížená",J138,0)</f>
        <v>0</v>
      </c>
      <c r="BG138" s="240">
        <f>IF(N138="zákl. prenesená",J138,0)</f>
        <v>0</v>
      </c>
      <c r="BH138" s="240">
        <f>IF(N138="zníž. prenesená",J138,0)</f>
        <v>0</v>
      </c>
      <c r="BI138" s="240">
        <f>IF(N138="nulová",J138,0)</f>
        <v>0</v>
      </c>
      <c r="BJ138" s="17" t="s">
        <v>93</v>
      </c>
      <c r="BK138" s="241">
        <f>ROUND(I138*H138,3)</f>
        <v>0</v>
      </c>
      <c r="BL138" s="17" t="s">
        <v>100</v>
      </c>
      <c r="BM138" s="239" t="s">
        <v>216</v>
      </c>
    </row>
    <row r="139" s="12" customFormat="1" ht="25.92" customHeight="1">
      <c r="A139" s="12"/>
      <c r="B139" s="213"/>
      <c r="C139" s="214"/>
      <c r="D139" s="215" t="s">
        <v>74</v>
      </c>
      <c r="E139" s="216" t="s">
        <v>283</v>
      </c>
      <c r="F139" s="216" t="s">
        <v>961</v>
      </c>
      <c r="G139" s="214"/>
      <c r="H139" s="214"/>
      <c r="I139" s="217"/>
      <c r="J139" s="200">
        <f>BK139</f>
        <v>0</v>
      </c>
      <c r="K139" s="214"/>
      <c r="L139" s="218"/>
      <c r="M139" s="219"/>
      <c r="N139" s="220"/>
      <c r="O139" s="220"/>
      <c r="P139" s="221">
        <f>P140</f>
        <v>0</v>
      </c>
      <c r="Q139" s="220"/>
      <c r="R139" s="221">
        <f>R140</f>
        <v>0</v>
      </c>
      <c r="S139" s="220"/>
      <c r="T139" s="222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93</v>
      </c>
      <c r="AT139" s="224" t="s">
        <v>74</v>
      </c>
      <c r="AU139" s="224" t="s">
        <v>75</v>
      </c>
      <c r="AY139" s="223" t="s">
        <v>148</v>
      </c>
      <c r="BK139" s="225">
        <f>BK140</f>
        <v>0</v>
      </c>
    </row>
    <row r="140" s="12" customFormat="1" ht="22.8" customHeight="1">
      <c r="A140" s="12"/>
      <c r="B140" s="213"/>
      <c r="C140" s="214"/>
      <c r="D140" s="215" t="s">
        <v>74</v>
      </c>
      <c r="E140" s="226" t="s">
        <v>962</v>
      </c>
      <c r="F140" s="226" t="s">
        <v>963</v>
      </c>
      <c r="G140" s="214"/>
      <c r="H140" s="214"/>
      <c r="I140" s="217"/>
      <c r="J140" s="227">
        <f>BK140</f>
        <v>0</v>
      </c>
      <c r="K140" s="214"/>
      <c r="L140" s="218"/>
      <c r="M140" s="219"/>
      <c r="N140" s="220"/>
      <c r="O140" s="220"/>
      <c r="P140" s="221">
        <f>SUM(P141:P149)</f>
        <v>0</v>
      </c>
      <c r="Q140" s="220"/>
      <c r="R140" s="221">
        <f>SUM(R141:R149)</f>
        <v>0</v>
      </c>
      <c r="S140" s="220"/>
      <c r="T140" s="222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3" t="s">
        <v>83</v>
      </c>
      <c r="AT140" s="224" t="s">
        <v>74</v>
      </c>
      <c r="AU140" s="224" t="s">
        <v>83</v>
      </c>
      <c r="AY140" s="223" t="s">
        <v>148</v>
      </c>
      <c r="BK140" s="225">
        <f>SUM(BK141:BK149)</f>
        <v>0</v>
      </c>
    </row>
    <row r="141" s="2" customFormat="1" ht="16.5" customHeight="1">
      <c r="A141" s="38"/>
      <c r="B141" s="39"/>
      <c r="C141" s="228" t="s">
        <v>97</v>
      </c>
      <c r="D141" s="228" t="s">
        <v>150</v>
      </c>
      <c r="E141" s="229" t="s">
        <v>964</v>
      </c>
      <c r="F141" s="230" t="s">
        <v>965</v>
      </c>
      <c r="G141" s="231" t="s">
        <v>236</v>
      </c>
      <c r="H141" s="232">
        <v>2</v>
      </c>
      <c r="I141" s="233"/>
      <c r="J141" s="232">
        <f>ROUND(I141*H141,3)</f>
        <v>0</v>
      </c>
      <c r="K141" s="234"/>
      <c r="L141" s="44"/>
      <c r="M141" s="235" t="s">
        <v>1</v>
      </c>
      <c r="N141" s="236" t="s">
        <v>41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100</v>
      </c>
      <c r="AT141" s="239" t="s">
        <v>150</v>
      </c>
      <c r="AU141" s="239" t="s">
        <v>93</v>
      </c>
      <c r="AY141" s="17" t="s">
        <v>148</v>
      </c>
      <c r="BE141" s="240">
        <f>IF(N141="základná",J141,0)</f>
        <v>0</v>
      </c>
      <c r="BF141" s="240">
        <f>IF(N141="znížená",J141,0)</f>
        <v>0</v>
      </c>
      <c r="BG141" s="240">
        <f>IF(N141="zákl. prenesená",J141,0)</f>
        <v>0</v>
      </c>
      <c r="BH141" s="240">
        <f>IF(N141="zníž. prenesená",J141,0)</f>
        <v>0</v>
      </c>
      <c r="BI141" s="240">
        <f>IF(N141="nulová",J141,0)</f>
        <v>0</v>
      </c>
      <c r="BJ141" s="17" t="s">
        <v>93</v>
      </c>
      <c r="BK141" s="241">
        <f>ROUND(I141*H141,3)</f>
        <v>0</v>
      </c>
      <c r="BL141" s="17" t="s">
        <v>100</v>
      </c>
      <c r="BM141" s="239" t="s">
        <v>224</v>
      </c>
    </row>
    <row r="142" s="2" customFormat="1" ht="21.75" customHeight="1">
      <c r="A142" s="38"/>
      <c r="B142" s="39"/>
      <c r="C142" s="264" t="s">
        <v>100</v>
      </c>
      <c r="D142" s="264" t="s">
        <v>177</v>
      </c>
      <c r="E142" s="265" t="s">
        <v>966</v>
      </c>
      <c r="F142" s="266" t="s">
        <v>967</v>
      </c>
      <c r="G142" s="267" t="s">
        <v>236</v>
      </c>
      <c r="H142" s="268">
        <v>2</v>
      </c>
      <c r="I142" s="269"/>
      <c r="J142" s="268">
        <f>ROUND(I142*H142,3)</f>
        <v>0</v>
      </c>
      <c r="K142" s="270"/>
      <c r="L142" s="271"/>
      <c r="M142" s="272" t="s">
        <v>1</v>
      </c>
      <c r="N142" s="273" t="s">
        <v>41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180</v>
      </c>
      <c r="AT142" s="239" t="s">
        <v>177</v>
      </c>
      <c r="AU142" s="239" t="s">
        <v>93</v>
      </c>
      <c r="AY142" s="17" t="s">
        <v>148</v>
      </c>
      <c r="BE142" s="240">
        <f>IF(N142="základná",J142,0)</f>
        <v>0</v>
      </c>
      <c r="BF142" s="240">
        <f>IF(N142="znížená",J142,0)</f>
        <v>0</v>
      </c>
      <c r="BG142" s="240">
        <f>IF(N142="zákl. prenesená",J142,0)</f>
        <v>0</v>
      </c>
      <c r="BH142" s="240">
        <f>IF(N142="zníž. prenesená",J142,0)</f>
        <v>0</v>
      </c>
      <c r="BI142" s="240">
        <f>IF(N142="nulová",J142,0)</f>
        <v>0</v>
      </c>
      <c r="BJ142" s="17" t="s">
        <v>93</v>
      </c>
      <c r="BK142" s="241">
        <f>ROUND(I142*H142,3)</f>
        <v>0</v>
      </c>
      <c r="BL142" s="17" t="s">
        <v>100</v>
      </c>
      <c r="BM142" s="239" t="s">
        <v>7</v>
      </c>
    </row>
    <row r="143" s="2" customFormat="1" ht="16.5" customHeight="1">
      <c r="A143" s="38"/>
      <c r="B143" s="39"/>
      <c r="C143" s="228" t="s">
        <v>103</v>
      </c>
      <c r="D143" s="228" t="s">
        <v>150</v>
      </c>
      <c r="E143" s="229" t="s">
        <v>968</v>
      </c>
      <c r="F143" s="230" t="s">
        <v>969</v>
      </c>
      <c r="G143" s="231" t="s">
        <v>236</v>
      </c>
      <c r="H143" s="232">
        <v>2</v>
      </c>
      <c r="I143" s="233"/>
      <c r="J143" s="232">
        <f>ROUND(I143*H143,3)</f>
        <v>0</v>
      </c>
      <c r="K143" s="234"/>
      <c r="L143" s="44"/>
      <c r="M143" s="235" t="s">
        <v>1</v>
      </c>
      <c r="N143" s="236" t="s">
        <v>41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100</v>
      </c>
      <c r="AT143" s="239" t="s">
        <v>150</v>
      </c>
      <c r="AU143" s="239" t="s">
        <v>93</v>
      </c>
      <c r="AY143" s="17" t="s">
        <v>148</v>
      </c>
      <c r="BE143" s="240">
        <f>IF(N143="základná",J143,0)</f>
        <v>0</v>
      </c>
      <c r="BF143" s="240">
        <f>IF(N143="znížená",J143,0)</f>
        <v>0</v>
      </c>
      <c r="BG143" s="240">
        <f>IF(N143="zákl. prenesená",J143,0)</f>
        <v>0</v>
      </c>
      <c r="BH143" s="240">
        <f>IF(N143="zníž. prenesená",J143,0)</f>
        <v>0</v>
      </c>
      <c r="BI143" s="240">
        <f>IF(N143="nulová",J143,0)</f>
        <v>0</v>
      </c>
      <c r="BJ143" s="17" t="s">
        <v>93</v>
      </c>
      <c r="BK143" s="241">
        <f>ROUND(I143*H143,3)</f>
        <v>0</v>
      </c>
      <c r="BL143" s="17" t="s">
        <v>100</v>
      </c>
      <c r="BM143" s="239" t="s">
        <v>243</v>
      </c>
    </row>
    <row r="144" s="2" customFormat="1" ht="21.75" customHeight="1">
      <c r="A144" s="38"/>
      <c r="B144" s="39"/>
      <c r="C144" s="264" t="s">
        <v>176</v>
      </c>
      <c r="D144" s="264" t="s">
        <v>177</v>
      </c>
      <c r="E144" s="265" t="s">
        <v>970</v>
      </c>
      <c r="F144" s="266" t="s">
        <v>971</v>
      </c>
      <c r="G144" s="267" t="s">
        <v>236</v>
      </c>
      <c r="H144" s="268">
        <v>1</v>
      </c>
      <c r="I144" s="269"/>
      <c r="J144" s="268">
        <f>ROUND(I144*H144,3)</f>
        <v>0</v>
      </c>
      <c r="K144" s="270"/>
      <c r="L144" s="271"/>
      <c r="M144" s="272" t="s">
        <v>1</v>
      </c>
      <c r="N144" s="273" t="s">
        <v>41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180</v>
      </c>
      <c r="AT144" s="239" t="s">
        <v>177</v>
      </c>
      <c r="AU144" s="239" t="s">
        <v>93</v>
      </c>
      <c r="AY144" s="17" t="s">
        <v>148</v>
      </c>
      <c r="BE144" s="240">
        <f>IF(N144="základná",J144,0)</f>
        <v>0</v>
      </c>
      <c r="BF144" s="240">
        <f>IF(N144="znížená",J144,0)</f>
        <v>0</v>
      </c>
      <c r="BG144" s="240">
        <f>IF(N144="zákl. prenesená",J144,0)</f>
        <v>0</v>
      </c>
      <c r="BH144" s="240">
        <f>IF(N144="zníž. prenesená",J144,0)</f>
        <v>0</v>
      </c>
      <c r="BI144" s="240">
        <f>IF(N144="nulová",J144,0)</f>
        <v>0</v>
      </c>
      <c r="BJ144" s="17" t="s">
        <v>93</v>
      </c>
      <c r="BK144" s="241">
        <f>ROUND(I144*H144,3)</f>
        <v>0</v>
      </c>
      <c r="BL144" s="17" t="s">
        <v>100</v>
      </c>
      <c r="BM144" s="239" t="s">
        <v>252</v>
      </c>
    </row>
    <row r="145" s="2" customFormat="1" ht="21.75" customHeight="1">
      <c r="A145" s="38"/>
      <c r="B145" s="39"/>
      <c r="C145" s="264" t="s">
        <v>180</v>
      </c>
      <c r="D145" s="264" t="s">
        <v>177</v>
      </c>
      <c r="E145" s="265" t="s">
        <v>972</v>
      </c>
      <c r="F145" s="266" t="s">
        <v>973</v>
      </c>
      <c r="G145" s="267" t="s">
        <v>236</v>
      </c>
      <c r="H145" s="268">
        <v>1</v>
      </c>
      <c r="I145" s="269"/>
      <c r="J145" s="268">
        <f>ROUND(I145*H145,3)</f>
        <v>0</v>
      </c>
      <c r="K145" s="270"/>
      <c r="L145" s="271"/>
      <c r="M145" s="272" t="s">
        <v>1</v>
      </c>
      <c r="N145" s="273" t="s">
        <v>41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180</v>
      </c>
      <c r="AT145" s="239" t="s">
        <v>177</v>
      </c>
      <c r="AU145" s="239" t="s">
        <v>93</v>
      </c>
      <c r="AY145" s="17" t="s">
        <v>148</v>
      </c>
      <c r="BE145" s="240">
        <f>IF(N145="základná",J145,0)</f>
        <v>0</v>
      </c>
      <c r="BF145" s="240">
        <f>IF(N145="znížená",J145,0)</f>
        <v>0</v>
      </c>
      <c r="BG145" s="240">
        <f>IF(N145="zákl. prenesená",J145,0)</f>
        <v>0</v>
      </c>
      <c r="BH145" s="240">
        <f>IF(N145="zníž. prenesená",J145,0)</f>
        <v>0</v>
      </c>
      <c r="BI145" s="240">
        <f>IF(N145="nulová",J145,0)</f>
        <v>0</v>
      </c>
      <c r="BJ145" s="17" t="s">
        <v>93</v>
      </c>
      <c r="BK145" s="241">
        <f>ROUND(I145*H145,3)</f>
        <v>0</v>
      </c>
      <c r="BL145" s="17" t="s">
        <v>100</v>
      </c>
      <c r="BM145" s="239" t="s">
        <v>261</v>
      </c>
    </row>
    <row r="146" s="2" customFormat="1" ht="16.5" customHeight="1">
      <c r="A146" s="38"/>
      <c r="B146" s="39"/>
      <c r="C146" s="228" t="s">
        <v>186</v>
      </c>
      <c r="D146" s="228" t="s">
        <v>150</v>
      </c>
      <c r="E146" s="229" t="s">
        <v>974</v>
      </c>
      <c r="F146" s="230" t="s">
        <v>975</v>
      </c>
      <c r="G146" s="231" t="s">
        <v>236</v>
      </c>
      <c r="H146" s="232">
        <v>1</v>
      </c>
      <c r="I146" s="233"/>
      <c r="J146" s="232">
        <f>ROUND(I146*H146,3)</f>
        <v>0</v>
      </c>
      <c r="K146" s="234"/>
      <c r="L146" s="44"/>
      <c r="M146" s="235" t="s">
        <v>1</v>
      </c>
      <c r="N146" s="236" t="s">
        <v>41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100</v>
      </c>
      <c r="AT146" s="239" t="s">
        <v>150</v>
      </c>
      <c r="AU146" s="239" t="s">
        <v>93</v>
      </c>
      <c r="AY146" s="17" t="s">
        <v>148</v>
      </c>
      <c r="BE146" s="240">
        <f>IF(N146="základná",J146,0)</f>
        <v>0</v>
      </c>
      <c r="BF146" s="240">
        <f>IF(N146="znížená",J146,0)</f>
        <v>0</v>
      </c>
      <c r="BG146" s="240">
        <f>IF(N146="zákl. prenesená",J146,0)</f>
        <v>0</v>
      </c>
      <c r="BH146" s="240">
        <f>IF(N146="zníž. prenesená",J146,0)</f>
        <v>0</v>
      </c>
      <c r="BI146" s="240">
        <f>IF(N146="nulová",J146,0)</f>
        <v>0</v>
      </c>
      <c r="BJ146" s="17" t="s">
        <v>93</v>
      </c>
      <c r="BK146" s="241">
        <f>ROUND(I146*H146,3)</f>
        <v>0</v>
      </c>
      <c r="BL146" s="17" t="s">
        <v>100</v>
      </c>
      <c r="BM146" s="239" t="s">
        <v>272</v>
      </c>
    </row>
    <row r="147" s="2" customFormat="1" ht="16.5" customHeight="1">
      <c r="A147" s="38"/>
      <c r="B147" s="39"/>
      <c r="C147" s="264" t="s">
        <v>190</v>
      </c>
      <c r="D147" s="264" t="s">
        <v>177</v>
      </c>
      <c r="E147" s="265" t="s">
        <v>976</v>
      </c>
      <c r="F147" s="266" t="s">
        <v>977</v>
      </c>
      <c r="G147" s="267" t="s">
        <v>236</v>
      </c>
      <c r="H147" s="268">
        <v>1</v>
      </c>
      <c r="I147" s="269"/>
      <c r="J147" s="268">
        <f>ROUND(I147*H147,3)</f>
        <v>0</v>
      </c>
      <c r="K147" s="270"/>
      <c r="L147" s="271"/>
      <c r="M147" s="272" t="s">
        <v>1</v>
      </c>
      <c r="N147" s="273" t="s">
        <v>41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180</v>
      </c>
      <c r="AT147" s="239" t="s">
        <v>177</v>
      </c>
      <c r="AU147" s="239" t="s">
        <v>93</v>
      </c>
      <c r="AY147" s="17" t="s">
        <v>148</v>
      </c>
      <c r="BE147" s="240">
        <f>IF(N147="základná",J147,0)</f>
        <v>0</v>
      </c>
      <c r="BF147" s="240">
        <f>IF(N147="znížená",J147,0)</f>
        <v>0</v>
      </c>
      <c r="BG147" s="240">
        <f>IF(N147="zákl. prenesená",J147,0)</f>
        <v>0</v>
      </c>
      <c r="BH147" s="240">
        <f>IF(N147="zníž. prenesená",J147,0)</f>
        <v>0</v>
      </c>
      <c r="BI147" s="240">
        <f>IF(N147="nulová",J147,0)</f>
        <v>0</v>
      </c>
      <c r="BJ147" s="17" t="s">
        <v>93</v>
      </c>
      <c r="BK147" s="241">
        <f>ROUND(I147*H147,3)</f>
        <v>0</v>
      </c>
      <c r="BL147" s="17" t="s">
        <v>100</v>
      </c>
      <c r="BM147" s="239" t="s">
        <v>287</v>
      </c>
    </row>
    <row r="148" s="2" customFormat="1" ht="21.75" customHeight="1">
      <c r="A148" s="38"/>
      <c r="B148" s="39"/>
      <c r="C148" s="228" t="s">
        <v>211</v>
      </c>
      <c r="D148" s="228" t="s">
        <v>150</v>
      </c>
      <c r="E148" s="229" t="s">
        <v>978</v>
      </c>
      <c r="F148" s="230" t="s">
        <v>979</v>
      </c>
      <c r="G148" s="231" t="s">
        <v>184</v>
      </c>
      <c r="H148" s="232">
        <v>5</v>
      </c>
      <c r="I148" s="233"/>
      <c r="J148" s="232">
        <f>ROUND(I148*H148,3)</f>
        <v>0</v>
      </c>
      <c r="K148" s="234"/>
      <c r="L148" s="44"/>
      <c r="M148" s="235" t="s">
        <v>1</v>
      </c>
      <c r="N148" s="236" t="s">
        <v>41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100</v>
      </c>
      <c r="AT148" s="239" t="s">
        <v>150</v>
      </c>
      <c r="AU148" s="239" t="s">
        <v>93</v>
      </c>
      <c r="AY148" s="17" t="s">
        <v>148</v>
      </c>
      <c r="BE148" s="240">
        <f>IF(N148="základná",J148,0)</f>
        <v>0</v>
      </c>
      <c r="BF148" s="240">
        <f>IF(N148="znížená",J148,0)</f>
        <v>0</v>
      </c>
      <c r="BG148" s="240">
        <f>IF(N148="zákl. prenesená",J148,0)</f>
        <v>0</v>
      </c>
      <c r="BH148" s="240">
        <f>IF(N148="zníž. prenesená",J148,0)</f>
        <v>0</v>
      </c>
      <c r="BI148" s="240">
        <f>IF(N148="nulová",J148,0)</f>
        <v>0</v>
      </c>
      <c r="BJ148" s="17" t="s">
        <v>93</v>
      </c>
      <c r="BK148" s="241">
        <f>ROUND(I148*H148,3)</f>
        <v>0</v>
      </c>
      <c r="BL148" s="17" t="s">
        <v>100</v>
      </c>
      <c r="BM148" s="239" t="s">
        <v>295</v>
      </c>
    </row>
    <row r="149" s="2" customFormat="1" ht="16.5" customHeight="1">
      <c r="A149" s="38"/>
      <c r="B149" s="39"/>
      <c r="C149" s="264" t="s">
        <v>216</v>
      </c>
      <c r="D149" s="264" t="s">
        <v>177</v>
      </c>
      <c r="E149" s="265" t="s">
        <v>980</v>
      </c>
      <c r="F149" s="266" t="s">
        <v>981</v>
      </c>
      <c r="G149" s="267" t="s">
        <v>184</v>
      </c>
      <c r="H149" s="268">
        <v>5</v>
      </c>
      <c r="I149" s="269"/>
      <c r="J149" s="268">
        <f>ROUND(I149*H149,3)</f>
        <v>0</v>
      </c>
      <c r="K149" s="270"/>
      <c r="L149" s="271"/>
      <c r="M149" s="272" t="s">
        <v>1</v>
      </c>
      <c r="N149" s="273" t="s">
        <v>41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180</v>
      </c>
      <c r="AT149" s="239" t="s">
        <v>177</v>
      </c>
      <c r="AU149" s="239" t="s">
        <v>93</v>
      </c>
      <c r="AY149" s="17" t="s">
        <v>148</v>
      </c>
      <c r="BE149" s="240">
        <f>IF(N149="základná",J149,0)</f>
        <v>0</v>
      </c>
      <c r="BF149" s="240">
        <f>IF(N149="znížená",J149,0)</f>
        <v>0</v>
      </c>
      <c r="BG149" s="240">
        <f>IF(N149="zákl. prenesená",J149,0)</f>
        <v>0</v>
      </c>
      <c r="BH149" s="240">
        <f>IF(N149="zníž. prenesená",J149,0)</f>
        <v>0</v>
      </c>
      <c r="BI149" s="240">
        <f>IF(N149="nulová",J149,0)</f>
        <v>0</v>
      </c>
      <c r="BJ149" s="17" t="s">
        <v>93</v>
      </c>
      <c r="BK149" s="241">
        <f>ROUND(I149*H149,3)</f>
        <v>0</v>
      </c>
      <c r="BL149" s="17" t="s">
        <v>100</v>
      </c>
      <c r="BM149" s="239" t="s">
        <v>302</v>
      </c>
    </row>
    <row r="150" s="12" customFormat="1" ht="25.92" customHeight="1">
      <c r="A150" s="12"/>
      <c r="B150" s="213"/>
      <c r="C150" s="214"/>
      <c r="D150" s="215" t="s">
        <v>74</v>
      </c>
      <c r="E150" s="216" t="s">
        <v>177</v>
      </c>
      <c r="F150" s="216" t="s">
        <v>982</v>
      </c>
      <c r="G150" s="214"/>
      <c r="H150" s="214"/>
      <c r="I150" s="217"/>
      <c r="J150" s="200">
        <f>BK150</f>
        <v>0</v>
      </c>
      <c r="K150" s="214"/>
      <c r="L150" s="218"/>
      <c r="M150" s="219"/>
      <c r="N150" s="220"/>
      <c r="O150" s="220"/>
      <c r="P150" s="221">
        <f>P151+P156</f>
        <v>0</v>
      </c>
      <c r="Q150" s="220"/>
      <c r="R150" s="221">
        <f>R151+R156</f>
        <v>0</v>
      </c>
      <c r="S150" s="220"/>
      <c r="T150" s="222">
        <f>T151+T156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97</v>
      </c>
      <c r="AT150" s="224" t="s">
        <v>74</v>
      </c>
      <c r="AU150" s="224" t="s">
        <v>75</v>
      </c>
      <c r="AY150" s="223" t="s">
        <v>148</v>
      </c>
      <c r="BK150" s="225">
        <f>BK151+BK156</f>
        <v>0</v>
      </c>
    </row>
    <row r="151" s="12" customFormat="1" ht="22.8" customHeight="1">
      <c r="A151" s="12"/>
      <c r="B151" s="213"/>
      <c r="C151" s="214"/>
      <c r="D151" s="215" t="s">
        <v>74</v>
      </c>
      <c r="E151" s="226" t="s">
        <v>983</v>
      </c>
      <c r="F151" s="226" t="s">
        <v>984</v>
      </c>
      <c r="G151" s="214"/>
      <c r="H151" s="214"/>
      <c r="I151" s="217"/>
      <c r="J151" s="227">
        <f>BK151</f>
        <v>0</v>
      </c>
      <c r="K151" s="214"/>
      <c r="L151" s="218"/>
      <c r="M151" s="219"/>
      <c r="N151" s="220"/>
      <c r="O151" s="220"/>
      <c r="P151" s="221">
        <f>SUM(P152:P155)</f>
        <v>0</v>
      </c>
      <c r="Q151" s="220"/>
      <c r="R151" s="221">
        <f>SUM(R152:R155)</f>
        <v>0</v>
      </c>
      <c r="S151" s="220"/>
      <c r="T151" s="222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97</v>
      </c>
      <c r="AT151" s="224" t="s">
        <v>74</v>
      </c>
      <c r="AU151" s="224" t="s">
        <v>83</v>
      </c>
      <c r="AY151" s="223" t="s">
        <v>148</v>
      </c>
      <c r="BK151" s="225">
        <f>SUM(BK152:BK155)</f>
        <v>0</v>
      </c>
    </row>
    <row r="152" s="2" customFormat="1" ht="16.5" customHeight="1">
      <c r="A152" s="38"/>
      <c r="B152" s="39"/>
      <c r="C152" s="228" t="s">
        <v>83</v>
      </c>
      <c r="D152" s="228" t="s">
        <v>150</v>
      </c>
      <c r="E152" s="229" t="s">
        <v>985</v>
      </c>
      <c r="F152" s="230" t="s">
        <v>986</v>
      </c>
      <c r="G152" s="231" t="s">
        <v>236</v>
      </c>
      <c r="H152" s="232">
        <v>1</v>
      </c>
      <c r="I152" s="233"/>
      <c r="J152" s="232">
        <f>ROUND(I152*H152,3)</f>
        <v>0</v>
      </c>
      <c r="K152" s="234"/>
      <c r="L152" s="44"/>
      <c r="M152" s="235" t="s">
        <v>1</v>
      </c>
      <c r="N152" s="236" t="s">
        <v>41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431</v>
      </c>
      <c r="AT152" s="239" t="s">
        <v>150</v>
      </c>
      <c r="AU152" s="239" t="s">
        <v>93</v>
      </c>
      <c r="AY152" s="17" t="s">
        <v>148</v>
      </c>
      <c r="BE152" s="240">
        <f>IF(N152="základná",J152,0)</f>
        <v>0</v>
      </c>
      <c r="BF152" s="240">
        <f>IF(N152="znížená",J152,0)</f>
        <v>0</v>
      </c>
      <c r="BG152" s="240">
        <f>IF(N152="zákl. prenesená",J152,0)</f>
        <v>0</v>
      </c>
      <c r="BH152" s="240">
        <f>IF(N152="zníž. prenesená",J152,0)</f>
        <v>0</v>
      </c>
      <c r="BI152" s="240">
        <f>IF(N152="nulová",J152,0)</f>
        <v>0</v>
      </c>
      <c r="BJ152" s="17" t="s">
        <v>93</v>
      </c>
      <c r="BK152" s="241">
        <f>ROUND(I152*H152,3)</f>
        <v>0</v>
      </c>
      <c r="BL152" s="17" t="s">
        <v>431</v>
      </c>
      <c r="BM152" s="239" t="s">
        <v>312</v>
      </c>
    </row>
    <row r="153" s="2" customFormat="1" ht="33" customHeight="1">
      <c r="A153" s="38"/>
      <c r="B153" s="39"/>
      <c r="C153" s="264" t="s">
        <v>93</v>
      </c>
      <c r="D153" s="264" t="s">
        <v>177</v>
      </c>
      <c r="E153" s="265" t="s">
        <v>987</v>
      </c>
      <c r="F153" s="266" t="s">
        <v>988</v>
      </c>
      <c r="G153" s="267" t="s">
        <v>236</v>
      </c>
      <c r="H153" s="268">
        <v>1</v>
      </c>
      <c r="I153" s="269"/>
      <c r="J153" s="268">
        <f>ROUND(I153*H153,3)</f>
        <v>0</v>
      </c>
      <c r="K153" s="270"/>
      <c r="L153" s="271"/>
      <c r="M153" s="272" t="s">
        <v>1</v>
      </c>
      <c r="N153" s="273" t="s">
        <v>41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989</v>
      </c>
      <c r="AT153" s="239" t="s">
        <v>177</v>
      </c>
      <c r="AU153" s="239" t="s">
        <v>93</v>
      </c>
      <c r="AY153" s="17" t="s">
        <v>148</v>
      </c>
      <c r="BE153" s="240">
        <f>IF(N153="základná",J153,0)</f>
        <v>0</v>
      </c>
      <c r="BF153" s="240">
        <f>IF(N153="znížená",J153,0)</f>
        <v>0</v>
      </c>
      <c r="BG153" s="240">
        <f>IF(N153="zákl. prenesená",J153,0)</f>
        <v>0</v>
      </c>
      <c r="BH153" s="240">
        <f>IF(N153="zníž. prenesená",J153,0)</f>
        <v>0</v>
      </c>
      <c r="BI153" s="240">
        <f>IF(N153="nulová",J153,0)</f>
        <v>0</v>
      </c>
      <c r="BJ153" s="17" t="s">
        <v>93</v>
      </c>
      <c r="BK153" s="241">
        <f>ROUND(I153*H153,3)</f>
        <v>0</v>
      </c>
      <c r="BL153" s="17" t="s">
        <v>431</v>
      </c>
      <c r="BM153" s="239" t="s">
        <v>320</v>
      </c>
    </row>
    <row r="154" s="2" customFormat="1" ht="33" customHeight="1">
      <c r="A154" s="38"/>
      <c r="B154" s="39"/>
      <c r="C154" s="228" t="s">
        <v>195</v>
      </c>
      <c r="D154" s="228" t="s">
        <v>150</v>
      </c>
      <c r="E154" s="229" t="s">
        <v>990</v>
      </c>
      <c r="F154" s="230" t="s">
        <v>991</v>
      </c>
      <c r="G154" s="231" t="s">
        <v>992</v>
      </c>
      <c r="H154" s="232">
        <v>6</v>
      </c>
      <c r="I154" s="233"/>
      <c r="J154" s="232">
        <f>ROUND(I154*H154,3)</f>
        <v>0</v>
      </c>
      <c r="K154" s="234"/>
      <c r="L154" s="44"/>
      <c r="M154" s="235" t="s">
        <v>1</v>
      </c>
      <c r="N154" s="236" t="s">
        <v>41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431</v>
      </c>
      <c r="AT154" s="239" t="s">
        <v>150</v>
      </c>
      <c r="AU154" s="239" t="s">
        <v>93</v>
      </c>
      <c r="AY154" s="17" t="s">
        <v>148</v>
      </c>
      <c r="BE154" s="240">
        <f>IF(N154="základná",J154,0)</f>
        <v>0</v>
      </c>
      <c r="BF154" s="240">
        <f>IF(N154="znížená",J154,0)</f>
        <v>0</v>
      </c>
      <c r="BG154" s="240">
        <f>IF(N154="zákl. prenesená",J154,0)</f>
        <v>0</v>
      </c>
      <c r="BH154" s="240">
        <f>IF(N154="zníž. prenesená",J154,0)</f>
        <v>0</v>
      </c>
      <c r="BI154" s="240">
        <f>IF(N154="nulová",J154,0)</f>
        <v>0</v>
      </c>
      <c r="BJ154" s="17" t="s">
        <v>93</v>
      </c>
      <c r="BK154" s="241">
        <f>ROUND(I154*H154,3)</f>
        <v>0</v>
      </c>
      <c r="BL154" s="17" t="s">
        <v>431</v>
      </c>
      <c r="BM154" s="239" t="s">
        <v>330</v>
      </c>
    </row>
    <row r="155" s="2" customFormat="1" ht="16.5" customHeight="1">
      <c r="A155" s="38"/>
      <c r="B155" s="39"/>
      <c r="C155" s="264" t="s">
        <v>199</v>
      </c>
      <c r="D155" s="264" t="s">
        <v>177</v>
      </c>
      <c r="E155" s="265" t="s">
        <v>993</v>
      </c>
      <c r="F155" s="266" t="s">
        <v>994</v>
      </c>
      <c r="G155" s="267" t="s">
        <v>236</v>
      </c>
      <c r="H155" s="268">
        <v>1</v>
      </c>
      <c r="I155" s="269"/>
      <c r="J155" s="268">
        <f>ROUND(I155*H155,3)</f>
        <v>0</v>
      </c>
      <c r="K155" s="270"/>
      <c r="L155" s="271"/>
      <c r="M155" s="272" t="s">
        <v>1</v>
      </c>
      <c r="N155" s="273" t="s">
        <v>41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989</v>
      </c>
      <c r="AT155" s="239" t="s">
        <v>177</v>
      </c>
      <c r="AU155" s="239" t="s">
        <v>93</v>
      </c>
      <c r="AY155" s="17" t="s">
        <v>148</v>
      </c>
      <c r="BE155" s="240">
        <f>IF(N155="základná",J155,0)</f>
        <v>0</v>
      </c>
      <c r="BF155" s="240">
        <f>IF(N155="znížená",J155,0)</f>
        <v>0</v>
      </c>
      <c r="BG155" s="240">
        <f>IF(N155="zákl. prenesená",J155,0)</f>
        <v>0</v>
      </c>
      <c r="BH155" s="240">
        <f>IF(N155="zníž. prenesená",J155,0)</f>
        <v>0</v>
      </c>
      <c r="BI155" s="240">
        <f>IF(N155="nulová",J155,0)</f>
        <v>0</v>
      </c>
      <c r="BJ155" s="17" t="s">
        <v>93</v>
      </c>
      <c r="BK155" s="241">
        <f>ROUND(I155*H155,3)</f>
        <v>0</v>
      </c>
      <c r="BL155" s="17" t="s">
        <v>431</v>
      </c>
      <c r="BM155" s="239" t="s">
        <v>338</v>
      </c>
    </row>
    <row r="156" s="12" customFormat="1" ht="22.8" customHeight="1">
      <c r="A156" s="12"/>
      <c r="B156" s="213"/>
      <c r="C156" s="214"/>
      <c r="D156" s="215" t="s">
        <v>74</v>
      </c>
      <c r="E156" s="226" t="s">
        <v>995</v>
      </c>
      <c r="F156" s="226" t="s">
        <v>996</v>
      </c>
      <c r="G156" s="214"/>
      <c r="H156" s="214"/>
      <c r="I156" s="217"/>
      <c r="J156" s="227">
        <f>BK156</f>
        <v>0</v>
      </c>
      <c r="K156" s="214"/>
      <c r="L156" s="218"/>
      <c r="M156" s="219"/>
      <c r="N156" s="220"/>
      <c r="O156" s="220"/>
      <c r="P156" s="221">
        <f>P157</f>
        <v>0</v>
      </c>
      <c r="Q156" s="220"/>
      <c r="R156" s="221">
        <f>R157</f>
        <v>0</v>
      </c>
      <c r="S156" s="220"/>
      <c r="T156" s="222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3" t="s">
        <v>97</v>
      </c>
      <c r="AT156" s="224" t="s">
        <v>74</v>
      </c>
      <c r="AU156" s="224" t="s">
        <v>83</v>
      </c>
      <c r="AY156" s="223" t="s">
        <v>148</v>
      </c>
      <c r="BK156" s="225">
        <f>BK157</f>
        <v>0</v>
      </c>
    </row>
    <row r="157" s="2" customFormat="1" ht="33" customHeight="1">
      <c r="A157" s="38"/>
      <c r="B157" s="39"/>
      <c r="C157" s="228" t="s">
        <v>207</v>
      </c>
      <c r="D157" s="228" t="s">
        <v>150</v>
      </c>
      <c r="E157" s="229" t="s">
        <v>997</v>
      </c>
      <c r="F157" s="230" t="s">
        <v>998</v>
      </c>
      <c r="G157" s="231" t="s">
        <v>999</v>
      </c>
      <c r="H157" s="232">
        <v>14</v>
      </c>
      <c r="I157" s="233"/>
      <c r="J157" s="232">
        <f>ROUND(I157*H157,3)</f>
        <v>0</v>
      </c>
      <c r="K157" s="234"/>
      <c r="L157" s="44"/>
      <c r="M157" s="235" t="s">
        <v>1</v>
      </c>
      <c r="N157" s="236" t="s">
        <v>41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431</v>
      </c>
      <c r="AT157" s="239" t="s">
        <v>150</v>
      </c>
      <c r="AU157" s="239" t="s">
        <v>93</v>
      </c>
      <c r="AY157" s="17" t="s">
        <v>148</v>
      </c>
      <c r="BE157" s="240">
        <f>IF(N157="základná",J157,0)</f>
        <v>0</v>
      </c>
      <c r="BF157" s="240">
        <f>IF(N157="znížená",J157,0)</f>
        <v>0</v>
      </c>
      <c r="BG157" s="240">
        <f>IF(N157="zákl. prenesená",J157,0)</f>
        <v>0</v>
      </c>
      <c r="BH157" s="240">
        <f>IF(N157="zníž. prenesená",J157,0)</f>
        <v>0</v>
      </c>
      <c r="BI157" s="240">
        <f>IF(N157="nulová",J157,0)</f>
        <v>0</v>
      </c>
      <c r="BJ157" s="17" t="s">
        <v>93</v>
      </c>
      <c r="BK157" s="241">
        <f>ROUND(I157*H157,3)</f>
        <v>0</v>
      </c>
      <c r="BL157" s="17" t="s">
        <v>431</v>
      </c>
      <c r="BM157" s="239" t="s">
        <v>346</v>
      </c>
    </row>
    <row r="158" s="2" customFormat="1" ht="49.92" customHeight="1">
      <c r="A158" s="38"/>
      <c r="B158" s="39"/>
      <c r="C158" s="40"/>
      <c r="D158" s="40"/>
      <c r="E158" s="216" t="s">
        <v>589</v>
      </c>
      <c r="F158" s="216" t="s">
        <v>590</v>
      </c>
      <c r="G158" s="40"/>
      <c r="H158" s="40"/>
      <c r="I158" s="40"/>
      <c r="J158" s="200">
        <f>BK158</f>
        <v>0</v>
      </c>
      <c r="K158" s="40"/>
      <c r="L158" s="44"/>
      <c r="M158" s="274"/>
      <c r="N158" s="27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74</v>
      </c>
      <c r="AU158" s="17" t="s">
        <v>75</v>
      </c>
      <c r="AY158" s="17" t="s">
        <v>591</v>
      </c>
      <c r="BK158" s="241">
        <f>SUM(BK159:BK163)</f>
        <v>0</v>
      </c>
    </row>
    <row r="159" s="2" customFormat="1" ht="16.32" customHeight="1">
      <c r="A159" s="38"/>
      <c r="B159" s="39"/>
      <c r="C159" s="276" t="s">
        <v>1</v>
      </c>
      <c r="D159" s="276" t="s">
        <v>150</v>
      </c>
      <c r="E159" s="277" t="s">
        <v>1</v>
      </c>
      <c r="F159" s="278" t="s">
        <v>1</v>
      </c>
      <c r="G159" s="279" t="s">
        <v>1</v>
      </c>
      <c r="H159" s="280"/>
      <c r="I159" s="280"/>
      <c r="J159" s="281">
        <f>BK159</f>
        <v>0</v>
      </c>
      <c r="K159" s="234"/>
      <c r="L159" s="44"/>
      <c r="M159" s="282" t="s">
        <v>1</v>
      </c>
      <c r="N159" s="283" t="s">
        <v>41</v>
      </c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591</v>
      </c>
      <c r="AU159" s="17" t="s">
        <v>83</v>
      </c>
      <c r="AY159" s="17" t="s">
        <v>591</v>
      </c>
      <c r="BE159" s="240">
        <f>IF(N159="základná",J159,0)</f>
        <v>0</v>
      </c>
      <c r="BF159" s="240">
        <f>IF(N159="znížená",J159,0)</f>
        <v>0</v>
      </c>
      <c r="BG159" s="240">
        <f>IF(N159="zákl. prenesená",J159,0)</f>
        <v>0</v>
      </c>
      <c r="BH159" s="240">
        <f>IF(N159="zníž. prenesená",J159,0)</f>
        <v>0</v>
      </c>
      <c r="BI159" s="240">
        <f>IF(N159="nulová",J159,0)</f>
        <v>0</v>
      </c>
      <c r="BJ159" s="17" t="s">
        <v>93</v>
      </c>
      <c r="BK159" s="241">
        <f>I159*H159</f>
        <v>0</v>
      </c>
    </row>
    <row r="160" s="2" customFormat="1" ht="16.32" customHeight="1">
      <c r="A160" s="38"/>
      <c r="B160" s="39"/>
      <c r="C160" s="276" t="s">
        <v>1</v>
      </c>
      <c r="D160" s="276" t="s">
        <v>150</v>
      </c>
      <c r="E160" s="277" t="s">
        <v>1</v>
      </c>
      <c r="F160" s="278" t="s">
        <v>1</v>
      </c>
      <c r="G160" s="279" t="s">
        <v>1</v>
      </c>
      <c r="H160" s="280"/>
      <c r="I160" s="280"/>
      <c r="J160" s="281">
        <f>BK160</f>
        <v>0</v>
      </c>
      <c r="K160" s="234"/>
      <c r="L160" s="44"/>
      <c r="M160" s="282" t="s">
        <v>1</v>
      </c>
      <c r="N160" s="283" t="s">
        <v>41</v>
      </c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591</v>
      </c>
      <c r="AU160" s="17" t="s">
        <v>83</v>
      </c>
      <c r="AY160" s="17" t="s">
        <v>591</v>
      </c>
      <c r="BE160" s="240">
        <f>IF(N160="základná",J160,0)</f>
        <v>0</v>
      </c>
      <c r="BF160" s="240">
        <f>IF(N160="znížená",J160,0)</f>
        <v>0</v>
      </c>
      <c r="BG160" s="240">
        <f>IF(N160="zákl. prenesená",J160,0)</f>
        <v>0</v>
      </c>
      <c r="BH160" s="240">
        <f>IF(N160="zníž. prenesená",J160,0)</f>
        <v>0</v>
      </c>
      <c r="BI160" s="240">
        <f>IF(N160="nulová",J160,0)</f>
        <v>0</v>
      </c>
      <c r="BJ160" s="17" t="s">
        <v>93</v>
      </c>
      <c r="BK160" s="241">
        <f>I160*H160</f>
        <v>0</v>
      </c>
    </row>
    <row r="161" s="2" customFormat="1" ht="16.32" customHeight="1">
      <c r="A161" s="38"/>
      <c r="B161" s="39"/>
      <c r="C161" s="276" t="s">
        <v>1</v>
      </c>
      <c r="D161" s="276" t="s">
        <v>150</v>
      </c>
      <c r="E161" s="277" t="s">
        <v>1</v>
      </c>
      <c r="F161" s="278" t="s">
        <v>1</v>
      </c>
      <c r="G161" s="279" t="s">
        <v>1</v>
      </c>
      <c r="H161" s="280"/>
      <c r="I161" s="280"/>
      <c r="J161" s="281">
        <f>BK161</f>
        <v>0</v>
      </c>
      <c r="K161" s="234"/>
      <c r="L161" s="44"/>
      <c r="M161" s="282" t="s">
        <v>1</v>
      </c>
      <c r="N161" s="283" t="s">
        <v>41</v>
      </c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591</v>
      </c>
      <c r="AU161" s="17" t="s">
        <v>83</v>
      </c>
      <c r="AY161" s="17" t="s">
        <v>591</v>
      </c>
      <c r="BE161" s="240">
        <f>IF(N161="základná",J161,0)</f>
        <v>0</v>
      </c>
      <c r="BF161" s="240">
        <f>IF(N161="znížená",J161,0)</f>
        <v>0</v>
      </c>
      <c r="BG161" s="240">
        <f>IF(N161="zákl. prenesená",J161,0)</f>
        <v>0</v>
      </c>
      <c r="BH161" s="240">
        <f>IF(N161="zníž. prenesená",J161,0)</f>
        <v>0</v>
      </c>
      <c r="BI161" s="240">
        <f>IF(N161="nulová",J161,0)</f>
        <v>0</v>
      </c>
      <c r="BJ161" s="17" t="s">
        <v>93</v>
      </c>
      <c r="BK161" s="241">
        <f>I161*H161</f>
        <v>0</v>
      </c>
    </row>
    <row r="162" s="2" customFormat="1" ht="16.32" customHeight="1">
      <c r="A162" s="38"/>
      <c r="B162" s="39"/>
      <c r="C162" s="276" t="s">
        <v>1</v>
      </c>
      <c r="D162" s="276" t="s">
        <v>150</v>
      </c>
      <c r="E162" s="277" t="s">
        <v>1</v>
      </c>
      <c r="F162" s="278" t="s">
        <v>1</v>
      </c>
      <c r="G162" s="279" t="s">
        <v>1</v>
      </c>
      <c r="H162" s="280"/>
      <c r="I162" s="280"/>
      <c r="J162" s="281">
        <f>BK162</f>
        <v>0</v>
      </c>
      <c r="K162" s="234"/>
      <c r="L162" s="44"/>
      <c r="M162" s="282" t="s">
        <v>1</v>
      </c>
      <c r="N162" s="283" t="s">
        <v>41</v>
      </c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591</v>
      </c>
      <c r="AU162" s="17" t="s">
        <v>83</v>
      </c>
      <c r="AY162" s="17" t="s">
        <v>591</v>
      </c>
      <c r="BE162" s="240">
        <f>IF(N162="základná",J162,0)</f>
        <v>0</v>
      </c>
      <c r="BF162" s="240">
        <f>IF(N162="znížená",J162,0)</f>
        <v>0</v>
      </c>
      <c r="BG162" s="240">
        <f>IF(N162="zákl. prenesená",J162,0)</f>
        <v>0</v>
      </c>
      <c r="BH162" s="240">
        <f>IF(N162="zníž. prenesená",J162,0)</f>
        <v>0</v>
      </c>
      <c r="BI162" s="240">
        <f>IF(N162="nulová",J162,0)</f>
        <v>0</v>
      </c>
      <c r="BJ162" s="17" t="s">
        <v>93</v>
      </c>
      <c r="BK162" s="241">
        <f>I162*H162</f>
        <v>0</v>
      </c>
    </row>
    <row r="163" s="2" customFormat="1" ht="16.32" customHeight="1">
      <c r="A163" s="38"/>
      <c r="B163" s="39"/>
      <c r="C163" s="276" t="s">
        <v>1</v>
      </c>
      <c r="D163" s="276" t="s">
        <v>150</v>
      </c>
      <c r="E163" s="277" t="s">
        <v>1</v>
      </c>
      <c r="F163" s="278" t="s">
        <v>1</v>
      </c>
      <c r="G163" s="279" t="s">
        <v>1</v>
      </c>
      <c r="H163" s="280"/>
      <c r="I163" s="280"/>
      <c r="J163" s="281">
        <f>BK163</f>
        <v>0</v>
      </c>
      <c r="K163" s="234"/>
      <c r="L163" s="44"/>
      <c r="M163" s="282" t="s">
        <v>1</v>
      </c>
      <c r="N163" s="283" t="s">
        <v>41</v>
      </c>
      <c r="O163" s="284"/>
      <c r="P163" s="284"/>
      <c r="Q163" s="284"/>
      <c r="R163" s="284"/>
      <c r="S163" s="284"/>
      <c r="T163" s="2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591</v>
      </c>
      <c r="AU163" s="17" t="s">
        <v>83</v>
      </c>
      <c r="AY163" s="17" t="s">
        <v>591</v>
      </c>
      <c r="BE163" s="240">
        <f>IF(N163="základná",J163,0)</f>
        <v>0</v>
      </c>
      <c r="BF163" s="240">
        <f>IF(N163="znížená",J163,0)</f>
        <v>0</v>
      </c>
      <c r="BG163" s="240">
        <f>IF(N163="zákl. prenesená",J163,0)</f>
        <v>0</v>
      </c>
      <c r="BH163" s="240">
        <f>IF(N163="zníž. prenesená",J163,0)</f>
        <v>0</v>
      </c>
      <c r="BI163" s="240">
        <f>IF(N163="nulová",J163,0)</f>
        <v>0</v>
      </c>
      <c r="BJ163" s="17" t="s">
        <v>93</v>
      </c>
      <c r="BK163" s="241">
        <f>I163*H163</f>
        <v>0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67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Shw6/vdqOzpBRiICuB3cOzt/jSXmR/tFs8qWAd7JSJciWVppUKZUxLUIZnNBRkyECuQJ9DPDonVSCbJNU8A7wg==" hashValue="3AWjZZs1MbHYNGf4zi4RDwNEQEAdLUYoPQAJHrixrPJtevBxm0ludoy7XwF99gSE7uHSm3cT9R7zsGOco8Akcw==" algorithmName="SHA-512" password="CA41"/>
  <autoFilter ref="C127:K16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dataValidations count="2">
    <dataValidation type="list" allowBlank="1" showInputMessage="1" showErrorMessage="1" error="Povolené sú hodnoty K, M." sqref="D159:D164">
      <formula1>"K, M"</formula1>
    </dataValidation>
    <dataValidation type="list" allowBlank="1" showInputMessage="1" showErrorMessage="1" error="Povolené sú hodnoty základná, znížená, nulová." sqref="N159:N164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75</v>
      </c>
    </row>
    <row r="4" hidden="1" s="1" customFormat="1" ht="24.96" customHeight="1">
      <c r="B4" s="20"/>
      <c r="D4" s="148" t="s">
        <v>106</v>
      </c>
      <c r="L4" s="20"/>
      <c r="M4" s="149" t="s">
        <v>9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14</v>
      </c>
      <c r="L6" s="20"/>
    </row>
    <row r="7" hidden="1" s="1" customFormat="1" ht="16.5" customHeight="1">
      <c r="B7" s="20"/>
      <c r="E7" s="151" t="str">
        <f>'Rekapitulácia stavby'!K6</f>
        <v>Interreg - Youmobil - Renovácia železničnej stanice Brezno - mesto</v>
      </c>
      <c r="F7" s="150"/>
      <c r="G7" s="150"/>
      <c r="H7" s="150"/>
      <c r="L7" s="20"/>
    </row>
    <row r="8" hidden="1" s="1" customFormat="1" ht="12" customHeight="1">
      <c r="B8" s="20"/>
      <c r="D8" s="150" t="s">
        <v>107</v>
      </c>
      <c r="L8" s="20"/>
    </row>
    <row r="9" hidden="1" s="2" customFormat="1" ht="16.5" customHeight="1">
      <c r="A9" s="38"/>
      <c r="B9" s="44"/>
      <c r="C9" s="38"/>
      <c r="D9" s="38"/>
      <c r="E9" s="151" t="s">
        <v>930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931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2" t="s">
        <v>1000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16</v>
      </c>
      <c r="E13" s="38"/>
      <c r="F13" s="141" t="s">
        <v>1</v>
      </c>
      <c r="G13" s="38"/>
      <c r="H13" s="38"/>
      <c r="I13" s="150" t="s">
        <v>17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18</v>
      </c>
      <c r="E14" s="38"/>
      <c r="F14" s="141" t="s">
        <v>19</v>
      </c>
      <c r="G14" s="38"/>
      <c r="H14" s="38"/>
      <c r="I14" s="150" t="s">
        <v>20</v>
      </c>
      <c r="J14" s="153" t="str">
        <f>'Rekapitulácia stavby'!AN8</f>
        <v>4. 3. 2021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22</v>
      </c>
      <c r="E16" s="38"/>
      <c r="F16" s="38"/>
      <c r="G16" s="38"/>
      <c r="H16" s="38"/>
      <c r="I16" s="150" t="s">
        <v>23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">
        <v>593</v>
      </c>
      <c r="F17" s="38"/>
      <c r="G17" s="38"/>
      <c r="H17" s="38"/>
      <c r="I17" s="150" t="s">
        <v>25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26</v>
      </c>
      <c r="E19" s="38"/>
      <c r="F19" s="38"/>
      <c r="G19" s="38"/>
      <c r="H19" s="38"/>
      <c r="I19" s="150" t="s">
        <v>23</v>
      </c>
      <c r="J19" s="33" t="str">
        <f>'Rekapitulácia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'Rekapitulácia stavby'!E14</f>
        <v>Vyplň údaj</v>
      </c>
      <c r="F20" s="141"/>
      <c r="G20" s="141"/>
      <c r="H20" s="141"/>
      <c r="I20" s="150" t="s">
        <v>25</v>
      </c>
      <c r="J20" s="33" t="str">
        <f>'Rekapitulácia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28</v>
      </c>
      <c r="E22" s="38"/>
      <c r="F22" s="38"/>
      <c r="G22" s="38"/>
      <c r="H22" s="38"/>
      <c r="I22" s="150" t="s">
        <v>23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933</v>
      </c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23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934</v>
      </c>
      <c r="F26" s="38"/>
      <c r="G26" s="38"/>
      <c r="H26" s="38"/>
      <c r="I26" s="150" t="s">
        <v>25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35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37</v>
      </c>
      <c r="G34" s="38"/>
      <c r="H34" s="38"/>
      <c r="I34" s="161" t="s">
        <v>36</v>
      </c>
      <c r="J34" s="161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39</v>
      </c>
      <c r="E35" s="150" t="s">
        <v>40</v>
      </c>
      <c r="F35" s="163">
        <f>ROUND((ROUND((SUM(BE127:BE155)),  2) + SUM(BE157:BE161)), 2)</f>
        <v>0</v>
      </c>
      <c r="G35" s="38"/>
      <c r="H35" s="38"/>
      <c r="I35" s="164">
        <v>0.20000000000000001</v>
      </c>
      <c r="J35" s="163">
        <f>ROUND((ROUND(((SUM(BE127:BE155))*I35),  2) + (SUM(BE157:BE161)*I35)),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ROUND((ROUND((SUM(BF127:BF155)),  2) + SUM(BF157:BF161)), 2)</f>
        <v>0</v>
      </c>
      <c r="G36" s="38"/>
      <c r="H36" s="38"/>
      <c r="I36" s="164">
        <v>0.20000000000000001</v>
      </c>
      <c r="J36" s="163">
        <f>ROUND((ROUND(((SUM(BF127:BF155))*I36),  2) + (SUM(BF157:BF161)*I36)),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ROUND((ROUND((SUM(BG127:BG155)),  2) + SUM(BG157:BG161)), 2)</f>
        <v>0</v>
      </c>
      <c r="G37" s="38"/>
      <c r="H37" s="38"/>
      <c r="I37" s="164">
        <v>0.20000000000000001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43</v>
      </c>
      <c r="F38" s="163">
        <f>ROUND((ROUND((SUM(BH127:BH155)),  2) + SUM(BH157:BH161)), 2)</f>
        <v>0</v>
      </c>
      <c r="G38" s="38"/>
      <c r="H38" s="38"/>
      <c r="I38" s="164">
        <v>0.20000000000000001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44</v>
      </c>
      <c r="F39" s="163">
        <f>ROUND((ROUND((SUM(BI127:BI155)),  2) + SUM(BI157:BI161)),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14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3" t="str">
        <f>E7</f>
        <v>Interreg - Youmobil - Renovácia železničnej stanice Brezno - mesto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3" t="s">
        <v>930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931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2 - Rozvádzač RB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18</v>
      </c>
      <c r="D91" s="40"/>
      <c r="E91" s="40"/>
      <c r="F91" s="27" t="str">
        <f>F14</f>
        <v>Žst Brezno - mesto</v>
      </c>
      <c r="G91" s="40"/>
      <c r="H91" s="40"/>
      <c r="I91" s="32" t="s">
        <v>20</v>
      </c>
      <c r="J91" s="79" t="str">
        <f>IF(J14="","",J14)</f>
        <v>4. 3. 2021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22</v>
      </c>
      <c r="D93" s="40"/>
      <c r="E93" s="40"/>
      <c r="F93" s="27" t="str">
        <f>E17</f>
        <v>Mesto Brezno</v>
      </c>
      <c r="G93" s="40"/>
      <c r="H93" s="40"/>
      <c r="I93" s="32" t="s">
        <v>28</v>
      </c>
      <c r="J93" s="36" t="str">
        <f>E23</f>
        <v>Ing. Tibor Pepich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26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Elektromont-servis Ladislav Medveď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4" t="s">
        <v>111</v>
      </c>
      <c r="D96" s="185"/>
      <c r="E96" s="185"/>
      <c r="F96" s="185"/>
      <c r="G96" s="185"/>
      <c r="H96" s="185"/>
      <c r="I96" s="185"/>
      <c r="J96" s="186" t="s">
        <v>112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7" t="s">
        <v>113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114</v>
      </c>
    </row>
    <row r="99" hidden="1" s="9" customFormat="1" ht="24.96" customHeight="1">
      <c r="A99" s="9"/>
      <c r="B99" s="188"/>
      <c r="C99" s="189"/>
      <c r="D99" s="190" t="s">
        <v>935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33"/>
      <c r="D100" s="195" t="s">
        <v>1001</v>
      </c>
      <c r="E100" s="196"/>
      <c r="F100" s="196"/>
      <c r="G100" s="196"/>
      <c r="H100" s="196"/>
      <c r="I100" s="196"/>
      <c r="J100" s="197">
        <f>J129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8"/>
      <c r="C101" s="189"/>
      <c r="D101" s="190" t="s">
        <v>1002</v>
      </c>
      <c r="E101" s="191"/>
      <c r="F101" s="191"/>
      <c r="G101" s="191"/>
      <c r="H101" s="191"/>
      <c r="I101" s="191"/>
      <c r="J101" s="192">
        <f>J148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4"/>
      <c r="C102" s="133"/>
      <c r="D102" s="195" t="s">
        <v>941</v>
      </c>
      <c r="E102" s="196"/>
      <c r="F102" s="196"/>
      <c r="G102" s="196"/>
      <c r="H102" s="196"/>
      <c r="I102" s="196"/>
      <c r="J102" s="197">
        <f>J149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8"/>
      <c r="C103" s="189"/>
      <c r="D103" s="190" t="s">
        <v>939</v>
      </c>
      <c r="E103" s="191"/>
      <c r="F103" s="191"/>
      <c r="G103" s="191"/>
      <c r="H103" s="191"/>
      <c r="I103" s="191"/>
      <c r="J103" s="192">
        <f>J151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94"/>
      <c r="C104" s="133"/>
      <c r="D104" s="195" t="s">
        <v>940</v>
      </c>
      <c r="E104" s="196"/>
      <c r="F104" s="196"/>
      <c r="G104" s="196"/>
      <c r="H104" s="196"/>
      <c r="I104" s="196"/>
      <c r="J104" s="197">
        <f>J152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1.84" customHeight="1">
      <c r="A105" s="9"/>
      <c r="B105" s="188"/>
      <c r="C105" s="189"/>
      <c r="D105" s="199" t="s">
        <v>133</v>
      </c>
      <c r="E105" s="189"/>
      <c r="F105" s="189"/>
      <c r="G105" s="189"/>
      <c r="H105" s="189"/>
      <c r="I105" s="189"/>
      <c r="J105" s="200">
        <f>J156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Interreg - Youmobil - Renovácia železničnej stanice Brezno - mesto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107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930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931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2 - Rozvádzač RB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18</v>
      </c>
      <c r="D121" s="40"/>
      <c r="E121" s="40"/>
      <c r="F121" s="27" t="str">
        <f>F14</f>
        <v>Žst Brezno - mesto</v>
      </c>
      <c r="G121" s="40"/>
      <c r="H121" s="40"/>
      <c r="I121" s="32" t="s">
        <v>20</v>
      </c>
      <c r="J121" s="79" t="str">
        <f>IF(J14="","",J14)</f>
        <v>4. 3. 2021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22</v>
      </c>
      <c r="D123" s="40"/>
      <c r="E123" s="40"/>
      <c r="F123" s="27" t="str">
        <f>E17</f>
        <v>Mesto Brezno</v>
      </c>
      <c r="G123" s="40"/>
      <c r="H123" s="40"/>
      <c r="I123" s="32" t="s">
        <v>28</v>
      </c>
      <c r="J123" s="36" t="str">
        <f>E23</f>
        <v>Ing. Tibor Pepich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26</v>
      </c>
      <c r="D124" s="40"/>
      <c r="E124" s="40"/>
      <c r="F124" s="27" t="str">
        <f>IF(E20="","",E20)</f>
        <v>Vyplň údaj</v>
      </c>
      <c r="G124" s="40"/>
      <c r="H124" s="40"/>
      <c r="I124" s="32" t="s">
        <v>32</v>
      </c>
      <c r="J124" s="36" t="str">
        <f>E26</f>
        <v>Elektromont-servis Ladislav Medveď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1"/>
      <c r="B126" s="202"/>
      <c r="C126" s="203" t="s">
        <v>135</v>
      </c>
      <c r="D126" s="204" t="s">
        <v>60</v>
      </c>
      <c r="E126" s="204" t="s">
        <v>56</v>
      </c>
      <c r="F126" s="204" t="s">
        <v>57</v>
      </c>
      <c r="G126" s="204" t="s">
        <v>136</v>
      </c>
      <c r="H126" s="204" t="s">
        <v>137</v>
      </c>
      <c r="I126" s="204" t="s">
        <v>138</v>
      </c>
      <c r="J126" s="205" t="s">
        <v>112</v>
      </c>
      <c r="K126" s="206" t="s">
        <v>139</v>
      </c>
      <c r="L126" s="207"/>
      <c r="M126" s="100" t="s">
        <v>1</v>
      </c>
      <c r="N126" s="101" t="s">
        <v>39</v>
      </c>
      <c r="O126" s="101" t="s">
        <v>140</v>
      </c>
      <c r="P126" s="101" t="s">
        <v>141</v>
      </c>
      <c r="Q126" s="101" t="s">
        <v>142</v>
      </c>
      <c r="R126" s="101" t="s">
        <v>143</v>
      </c>
      <c r="S126" s="101" t="s">
        <v>144</v>
      </c>
      <c r="T126" s="102" t="s">
        <v>145</v>
      </c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</row>
    <row r="127" s="2" customFormat="1" ht="22.8" customHeight="1">
      <c r="A127" s="38"/>
      <c r="B127" s="39"/>
      <c r="C127" s="107" t="s">
        <v>113</v>
      </c>
      <c r="D127" s="40"/>
      <c r="E127" s="40"/>
      <c r="F127" s="40"/>
      <c r="G127" s="40"/>
      <c r="H127" s="40"/>
      <c r="I127" s="40"/>
      <c r="J127" s="208">
        <f>BK127</f>
        <v>0</v>
      </c>
      <c r="K127" s="40"/>
      <c r="L127" s="44"/>
      <c r="M127" s="103"/>
      <c r="N127" s="209"/>
      <c r="O127" s="104"/>
      <c r="P127" s="210">
        <f>P128+P148+P151+P156</f>
        <v>0</v>
      </c>
      <c r="Q127" s="104"/>
      <c r="R127" s="210">
        <f>R128+R148+R151+R156</f>
        <v>0</v>
      </c>
      <c r="S127" s="104"/>
      <c r="T127" s="211">
        <f>T128+T148+T151+T156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114</v>
      </c>
      <c r="BK127" s="212">
        <f>BK128+BK148+BK151+BK156</f>
        <v>0</v>
      </c>
    </row>
    <row r="128" s="12" customFormat="1" ht="25.92" customHeight="1">
      <c r="A128" s="12"/>
      <c r="B128" s="213"/>
      <c r="C128" s="214"/>
      <c r="D128" s="215" t="s">
        <v>74</v>
      </c>
      <c r="E128" s="216" t="s">
        <v>942</v>
      </c>
      <c r="F128" s="216" t="s">
        <v>943</v>
      </c>
      <c r="G128" s="214"/>
      <c r="H128" s="214"/>
      <c r="I128" s="217"/>
      <c r="J128" s="200">
        <f>BK128</f>
        <v>0</v>
      </c>
      <c r="K128" s="214"/>
      <c r="L128" s="218"/>
      <c r="M128" s="219"/>
      <c r="N128" s="220"/>
      <c r="O128" s="220"/>
      <c r="P128" s="221">
        <f>P129</f>
        <v>0</v>
      </c>
      <c r="Q128" s="220"/>
      <c r="R128" s="221">
        <f>R129</f>
        <v>0</v>
      </c>
      <c r="S128" s="220"/>
      <c r="T128" s="222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83</v>
      </c>
      <c r="AT128" s="224" t="s">
        <v>74</v>
      </c>
      <c r="AU128" s="224" t="s">
        <v>75</v>
      </c>
      <c r="AY128" s="223" t="s">
        <v>148</v>
      </c>
      <c r="BK128" s="225">
        <f>BK129</f>
        <v>0</v>
      </c>
    </row>
    <row r="129" s="12" customFormat="1" ht="22.8" customHeight="1">
      <c r="A129" s="12"/>
      <c r="B129" s="213"/>
      <c r="C129" s="214"/>
      <c r="D129" s="215" t="s">
        <v>74</v>
      </c>
      <c r="E129" s="226" t="s">
        <v>548</v>
      </c>
      <c r="F129" s="226" t="s">
        <v>1003</v>
      </c>
      <c r="G129" s="214"/>
      <c r="H129" s="214"/>
      <c r="I129" s="217"/>
      <c r="J129" s="227">
        <f>BK129</f>
        <v>0</v>
      </c>
      <c r="K129" s="214"/>
      <c r="L129" s="218"/>
      <c r="M129" s="219"/>
      <c r="N129" s="220"/>
      <c r="O129" s="220"/>
      <c r="P129" s="221">
        <f>SUM(P130:P147)</f>
        <v>0</v>
      </c>
      <c r="Q129" s="220"/>
      <c r="R129" s="221">
        <f>SUM(R130:R147)</f>
        <v>0</v>
      </c>
      <c r="S129" s="220"/>
      <c r="T129" s="222">
        <f>SUM(T130:T147)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83</v>
      </c>
      <c r="AT129" s="224" t="s">
        <v>74</v>
      </c>
      <c r="AU129" s="224" t="s">
        <v>83</v>
      </c>
      <c r="AY129" s="223" t="s">
        <v>148</v>
      </c>
      <c r="BK129" s="225">
        <f>SUM(BK130:BK147)</f>
        <v>0</v>
      </c>
    </row>
    <row r="130" s="2" customFormat="1" ht="16.5" customHeight="1">
      <c r="A130" s="38"/>
      <c r="B130" s="39"/>
      <c r="C130" s="228" t="s">
        <v>83</v>
      </c>
      <c r="D130" s="228" t="s">
        <v>150</v>
      </c>
      <c r="E130" s="229" t="s">
        <v>964</v>
      </c>
      <c r="F130" s="230" t="s">
        <v>965</v>
      </c>
      <c r="G130" s="231" t="s">
        <v>236</v>
      </c>
      <c r="H130" s="232">
        <v>22</v>
      </c>
      <c r="I130" s="233"/>
      <c r="J130" s="232">
        <f>ROUND(I130*H130,3)</f>
        <v>0</v>
      </c>
      <c r="K130" s="234"/>
      <c r="L130" s="44"/>
      <c r="M130" s="235" t="s">
        <v>1</v>
      </c>
      <c r="N130" s="236" t="s">
        <v>41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100</v>
      </c>
      <c r="AT130" s="239" t="s">
        <v>150</v>
      </c>
      <c r="AU130" s="239" t="s">
        <v>93</v>
      </c>
      <c r="AY130" s="17" t="s">
        <v>148</v>
      </c>
      <c r="BE130" s="240">
        <f>IF(N130="základná",J130,0)</f>
        <v>0</v>
      </c>
      <c r="BF130" s="240">
        <f>IF(N130="znížená",J130,0)</f>
        <v>0</v>
      </c>
      <c r="BG130" s="240">
        <f>IF(N130="zákl. prenesená",J130,0)</f>
        <v>0</v>
      </c>
      <c r="BH130" s="240">
        <f>IF(N130="zníž. prenesená",J130,0)</f>
        <v>0</v>
      </c>
      <c r="BI130" s="240">
        <f>IF(N130="nulová",J130,0)</f>
        <v>0</v>
      </c>
      <c r="BJ130" s="17" t="s">
        <v>93</v>
      </c>
      <c r="BK130" s="241">
        <f>ROUND(I130*H130,3)</f>
        <v>0</v>
      </c>
      <c r="BL130" s="17" t="s">
        <v>100</v>
      </c>
      <c r="BM130" s="239" t="s">
        <v>93</v>
      </c>
    </row>
    <row r="131" s="2" customFormat="1" ht="16.5" customHeight="1">
      <c r="A131" s="38"/>
      <c r="B131" s="39"/>
      <c r="C131" s="264" t="s">
        <v>93</v>
      </c>
      <c r="D131" s="264" t="s">
        <v>177</v>
      </c>
      <c r="E131" s="265" t="s">
        <v>1004</v>
      </c>
      <c r="F131" s="266" t="s">
        <v>1005</v>
      </c>
      <c r="G131" s="267" t="s">
        <v>236</v>
      </c>
      <c r="H131" s="268">
        <v>2</v>
      </c>
      <c r="I131" s="269"/>
      <c r="J131" s="268">
        <f>ROUND(I131*H131,3)</f>
        <v>0</v>
      </c>
      <c r="K131" s="270"/>
      <c r="L131" s="271"/>
      <c r="M131" s="272" t="s">
        <v>1</v>
      </c>
      <c r="N131" s="273" t="s">
        <v>41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180</v>
      </c>
      <c r="AT131" s="239" t="s">
        <v>177</v>
      </c>
      <c r="AU131" s="239" t="s">
        <v>93</v>
      </c>
      <c r="AY131" s="17" t="s">
        <v>148</v>
      </c>
      <c r="BE131" s="240">
        <f>IF(N131="základná",J131,0)</f>
        <v>0</v>
      </c>
      <c r="BF131" s="240">
        <f>IF(N131="znížená",J131,0)</f>
        <v>0</v>
      </c>
      <c r="BG131" s="240">
        <f>IF(N131="zákl. prenesená",J131,0)</f>
        <v>0</v>
      </c>
      <c r="BH131" s="240">
        <f>IF(N131="zníž. prenesená",J131,0)</f>
        <v>0</v>
      </c>
      <c r="BI131" s="240">
        <f>IF(N131="nulová",J131,0)</f>
        <v>0</v>
      </c>
      <c r="BJ131" s="17" t="s">
        <v>93</v>
      </c>
      <c r="BK131" s="241">
        <f>ROUND(I131*H131,3)</f>
        <v>0</v>
      </c>
      <c r="BL131" s="17" t="s">
        <v>100</v>
      </c>
      <c r="BM131" s="239" t="s">
        <v>100</v>
      </c>
    </row>
    <row r="132" s="2" customFormat="1" ht="16.5" customHeight="1">
      <c r="A132" s="38"/>
      <c r="B132" s="39"/>
      <c r="C132" s="264" t="s">
        <v>97</v>
      </c>
      <c r="D132" s="264" t="s">
        <v>177</v>
      </c>
      <c r="E132" s="265" t="s">
        <v>1006</v>
      </c>
      <c r="F132" s="266" t="s">
        <v>1007</v>
      </c>
      <c r="G132" s="267" t="s">
        <v>236</v>
      </c>
      <c r="H132" s="268">
        <v>3</v>
      </c>
      <c r="I132" s="269"/>
      <c r="J132" s="268">
        <f>ROUND(I132*H132,3)</f>
        <v>0</v>
      </c>
      <c r="K132" s="270"/>
      <c r="L132" s="271"/>
      <c r="M132" s="272" t="s">
        <v>1</v>
      </c>
      <c r="N132" s="273" t="s">
        <v>41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180</v>
      </c>
      <c r="AT132" s="239" t="s">
        <v>177</v>
      </c>
      <c r="AU132" s="239" t="s">
        <v>93</v>
      </c>
      <c r="AY132" s="17" t="s">
        <v>148</v>
      </c>
      <c r="BE132" s="240">
        <f>IF(N132="základná",J132,0)</f>
        <v>0</v>
      </c>
      <c r="BF132" s="240">
        <f>IF(N132="znížená",J132,0)</f>
        <v>0</v>
      </c>
      <c r="BG132" s="240">
        <f>IF(N132="zákl. prenesená",J132,0)</f>
        <v>0</v>
      </c>
      <c r="BH132" s="240">
        <f>IF(N132="zníž. prenesená",J132,0)</f>
        <v>0</v>
      </c>
      <c r="BI132" s="240">
        <f>IF(N132="nulová",J132,0)</f>
        <v>0</v>
      </c>
      <c r="BJ132" s="17" t="s">
        <v>93</v>
      </c>
      <c r="BK132" s="241">
        <f>ROUND(I132*H132,3)</f>
        <v>0</v>
      </c>
      <c r="BL132" s="17" t="s">
        <v>100</v>
      </c>
      <c r="BM132" s="239" t="s">
        <v>168</v>
      </c>
    </row>
    <row r="133" s="2" customFormat="1" ht="16.5" customHeight="1">
      <c r="A133" s="38"/>
      <c r="B133" s="39"/>
      <c r="C133" s="264" t="s">
        <v>100</v>
      </c>
      <c r="D133" s="264" t="s">
        <v>177</v>
      </c>
      <c r="E133" s="265" t="s">
        <v>1008</v>
      </c>
      <c r="F133" s="266" t="s">
        <v>1009</v>
      </c>
      <c r="G133" s="267" t="s">
        <v>236</v>
      </c>
      <c r="H133" s="268">
        <v>17</v>
      </c>
      <c r="I133" s="269"/>
      <c r="J133" s="268">
        <f>ROUND(I133*H133,3)</f>
        <v>0</v>
      </c>
      <c r="K133" s="270"/>
      <c r="L133" s="271"/>
      <c r="M133" s="272" t="s">
        <v>1</v>
      </c>
      <c r="N133" s="273" t="s">
        <v>41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180</v>
      </c>
      <c r="AT133" s="239" t="s">
        <v>177</v>
      </c>
      <c r="AU133" s="239" t="s">
        <v>93</v>
      </c>
      <c r="AY133" s="17" t="s">
        <v>148</v>
      </c>
      <c r="BE133" s="240">
        <f>IF(N133="základná",J133,0)</f>
        <v>0</v>
      </c>
      <c r="BF133" s="240">
        <f>IF(N133="znížená",J133,0)</f>
        <v>0</v>
      </c>
      <c r="BG133" s="240">
        <f>IF(N133="zákl. prenesená",J133,0)</f>
        <v>0</v>
      </c>
      <c r="BH133" s="240">
        <f>IF(N133="zníž. prenesená",J133,0)</f>
        <v>0</v>
      </c>
      <c r="BI133" s="240">
        <f>IF(N133="nulová",J133,0)</f>
        <v>0</v>
      </c>
      <c r="BJ133" s="17" t="s">
        <v>93</v>
      </c>
      <c r="BK133" s="241">
        <f>ROUND(I133*H133,3)</f>
        <v>0</v>
      </c>
      <c r="BL133" s="17" t="s">
        <v>100</v>
      </c>
      <c r="BM133" s="239" t="s">
        <v>180</v>
      </c>
    </row>
    <row r="134" s="2" customFormat="1" ht="16.5" customHeight="1">
      <c r="A134" s="38"/>
      <c r="B134" s="39"/>
      <c r="C134" s="228" t="s">
        <v>103</v>
      </c>
      <c r="D134" s="228" t="s">
        <v>150</v>
      </c>
      <c r="E134" s="229" t="s">
        <v>968</v>
      </c>
      <c r="F134" s="230" t="s">
        <v>969</v>
      </c>
      <c r="G134" s="231" t="s">
        <v>236</v>
      </c>
      <c r="H134" s="232">
        <v>2</v>
      </c>
      <c r="I134" s="233"/>
      <c r="J134" s="232">
        <f>ROUND(I134*H134,3)</f>
        <v>0</v>
      </c>
      <c r="K134" s="234"/>
      <c r="L134" s="44"/>
      <c r="M134" s="235" t="s">
        <v>1</v>
      </c>
      <c r="N134" s="236" t="s">
        <v>41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100</v>
      </c>
      <c r="AT134" s="239" t="s">
        <v>150</v>
      </c>
      <c r="AU134" s="239" t="s">
        <v>93</v>
      </c>
      <c r="AY134" s="17" t="s">
        <v>148</v>
      </c>
      <c r="BE134" s="240">
        <f>IF(N134="základná",J134,0)</f>
        <v>0</v>
      </c>
      <c r="BF134" s="240">
        <f>IF(N134="znížená",J134,0)</f>
        <v>0</v>
      </c>
      <c r="BG134" s="240">
        <f>IF(N134="zákl. prenesená",J134,0)</f>
        <v>0</v>
      </c>
      <c r="BH134" s="240">
        <f>IF(N134="zníž. prenesená",J134,0)</f>
        <v>0</v>
      </c>
      <c r="BI134" s="240">
        <f>IF(N134="nulová",J134,0)</f>
        <v>0</v>
      </c>
      <c r="BJ134" s="17" t="s">
        <v>93</v>
      </c>
      <c r="BK134" s="241">
        <f>ROUND(I134*H134,3)</f>
        <v>0</v>
      </c>
      <c r="BL134" s="17" t="s">
        <v>100</v>
      </c>
      <c r="BM134" s="239" t="s">
        <v>190</v>
      </c>
    </row>
    <row r="135" s="2" customFormat="1" ht="21.75" customHeight="1">
      <c r="A135" s="38"/>
      <c r="B135" s="39"/>
      <c r="C135" s="264" t="s">
        <v>168</v>
      </c>
      <c r="D135" s="264" t="s">
        <v>177</v>
      </c>
      <c r="E135" s="265" t="s">
        <v>1010</v>
      </c>
      <c r="F135" s="266" t="s">
        <v>1011</v>
      </c>
      <c r="G135" s="267" t="s">
        <v>236</v>
      </c>
      <c r="H135" s="268">
        <v>1</v>
      </c>
      <c r="I135" s="269"/>
      <c r="J135" s="268">
        <f>ROUND(I135*H135,3)</f>
        <v>0</v>
      </c>
      <c r="K135" s="270"/>
      <c r="L135" s="271"/>
      <c r="M135" s="272" t="s">
        <v>1</v>
      </c>
      <c r="N135" s="273" t="s">
        <v>41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180</v>
      </c>
      <c r="AT135" s="239" t="s">
        <v>177</v>
      </c>
      <c r="AU135" s="239" t="s">
        <v>93</v>
      </c>
      <c r="AY135" s="17" t="s">
        <v>148</v>
      </c>
      <c r="BE135" s="240">
        <f>IF(N135="základná",J135,0)</f>
        <v>0</v>
      </c>
      <c r="BF135" s="240">
        <f>IF(N135="znížená",J135,0)</f>
        <v>0</v>
      </c>
      <c r="BG135" s="240">
        <f>IF(N135="zákl. prenesená",J135,0)</f>
        <v>0</v>
      </c>
      <c r="BH135" s="240">
        <f>IF(N135="zníž. prenesená",J135,0)</f>
        <v>0</v>
      </c>
      <c r="BI135" s="240">
        <f>IF(N135="nulová",J135,0)</f>
        <v>0</v>
      </c>
      <c r="BJ135" s="17" t="s">
        <v>93</v>
      </c>
      <c r="BK135" s="241">
        <f>ROUND(I135*H135,3)</f>
        <v>0</v>
      </c>
      <c r="BL135" s="17" t="s">
        <v>100</v>
      </c>
      <c r="BM135" s="239" t="s">
        <v>199</v>
      </c>
    </row>
    <row r="136" s="2" customFormat="1" ht="21.75" customHeight="1">
      <c r="A136" s="38"/>
      <c r="B136" s="39"/>
      <c r="C136" s="264" t="s">
        <v>180</v>
      </c>
      <c r="D136" s="264" t="s">
        <v>177</v>
      </c>
      <c r="E136" s="265" t="s">
        <v>1012</v>
      </c>
      <c r="F136" s="266" t="s">
        <v>1013</v>
      </c>
      <c r="G136" s="267" t="s">
        <v>236</v>
      </c>
      <c r="H136" s="268">
        <v>1</v>
      </c>
      <c r="I136" s="269"/>
      <c r="J136" s="268">
        <f>ROUND(I136*H136,3)</f>
        <v>0</v>
      </c>
      <c r="K136" s="270"/>
      <c r="L136" s="271"/>
      <c r="M136" s="272" t="s">
        <v>1</v>
      </c>
      <c r="N136" s="273" t="s">
        <v>41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180</v>
      </c>
      <c r="AT136" s="239" t="s">
        <v>177</v>
      </c>
      <c r="AU136" s="239" t="s">
        <v>93</v>
      </c>
      <c r="AY136" s="17" t="s">
        <v>148</v>
      </c>
      <c r="BE136" s="240">
        <f>IF(N136="základná",J136,0)</f>
        <v>0</v>
      </c>
      <c r="BF136" s="240">
        <f>IF(N136="znížená",J136,0)</f>
        <v>0</v>
      </c>
      <c r="BG136" s="240">
        <f>IF(N136="zákl. prenesená",J136,0)</f>
        <v>0</v>
      </c>
      <c r="BH136" s="240">
        <f>IF(N136="zníž. prenesená",J136,0)</f>
        <v>0</v>
      </c>
      <c r="BI136" s="240">
        <f>IF(N136="nulová",J136,0)</f>
        <v>0</v>
      </c>
      <c r="BJ136" s="17" t="s">
        <v>93</v>
      </c>
      <c r="BK136" s="241">
        <f>ROUND(I136*H136,3)</f>
        <v>0</v>
      </c>
      <c r="BL136" s="17" t="s">
        <v>100</v>
      </c>
      <c r="BM136" s="239" t="s">
        <v>207</v>
      </c>
    </row>
    <row r="137" s="2" customFormat="1" ht="16.5" customHeight="1">
      <c r="A137" s="38"/>
      <c r="B137" s="39"/>
      <c r="C137" s="228" t="s">
        <v>186</v>
      </c>
      <c r="D137" s="228" t="s">
        <v>150</v>
      </c>
      <c r="E137" s="229" t="s">
        <v>1014</v>
      </c>
      <c r="F137" s="230" t="s">
        <v>1015</v>
      </c>
      <c r="G137" s="231" t="s">
        <v>236</v>
      </c>
      <c r="H137" s="232">
        <v>2</v>
      </c>
      <c r="I137" s="233"/>
      <c r="J137" s="232">
        <f>ROUND(I137*H137,3)</f>
        <v>0</v>
      </c>
      <c r="K137" s="234"/>
      <c r="L137" s="44"/>
      <c r="M137" s="235" t="s">
        <v>1</v>
      </c>
      <c r="N137" s="236" t="s">
        <v>41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100</v>
      </c>
      <c r="AT137" s="239" t="s">
        <v>150</v>
      </c>
      <c r="AU137" s="239" t="s">
        <v>93</v>
      </c>
      <c r="AY137" s="17" t="s">
        <v>148</v>
      </c>
      <c r="BE137" s="240">
        <f>IF(N137="základná",J137,0)</f>
        <v>0</v>
      </c>
      <c r="BF137" s="240">
        <f>IF(N137="znížená",J137,0)</f>
        <v>0</v>
      </c>
      <c r="BG137" s="240">
        <f>IF(N137="zákl. prenesená",J137,0)</f>
        <v>0</v>
      </c>
      <c r="BH137" s="240">
        <f>IF(N137="zníž. prenesená",J137,0)</f>
        <v>0</v>
      </c>
      <c r="BI137" s="240">
        <f>IF(N137="nulová",J137,0)</f>
        <v>0</v>
      </c>
      <c r="BJ137" s="17" t="s">
        <v>93</v>
      </c>
      <c r="BK137" s="241">
        <f>ROUND(I137*H137,3)</f>
        <v>0</v>
      </c>
      <c r="BL137" s="17" t="s">
        <v>100</v>
      </c>
      <c r="BM137" s="239" t="s">
        <v>216</v>
      </c>
    </row>
    <row r="138" s="2" customFormat="1" ht="21.75" customHeight="1">
      <c r="A138" s="38"/>
      <c r="B138" s="39"/>
      <c r="C138" s="264" t="s">
        <v>257</v>
      </c>
      <c r="D138" s="264" t="s">
        <v>177</v>
      </c>
      <c r="E138" s="265" t="s">
        <v>1016</v>
      </c>
      <c r="F138" s="266" t="s">
        <v>1017</v>
      </c>
      <c r="G138" s="267" t="s">
        <v>236</v>
      </c>
      <c r="H138" s="268">
        <v>2</v>
      </c>
      <c r="I138" s="269"/>
      <c r="J138" s="268">
        <f>ROUND(I138*H138,3)</f>
        <v>0</v>
      </c>
      <c r="K138" s="270"/>
      <c r="L138" s="271"/>
      <c r="M138" s="272" t="s">
        <v>1</v>
      </c>
      <c r="N138" s="273" t="s">
        <v>41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180</v>
      </c>
      <c r="AT138" s="239" t="s">
        <v>177</v>
      </c>
      <c r="AU138" s="239" t="s">
        <v>93</v>
      </c>
      <c r="AY138" s="17" t="s">
        <v>148</v>
      </c>
      <c r="BE138" s="240">
        <f>IF(N138="základná",J138,0)</f>
        <v>0</v>
      </c>
      <c r="BF138" s="240">
        <f>IF(N138="znížená",J138,0)</f>
        <v>0</v>
      </c>
      <c r="BG138" s="240">
        <f>IF(N138="zákl. prenesená",J138,0)</f>
        <v>0</v>
      </c>
      <c r="BH138" s="240">
        <f>IF(N138="zníž. prenesená",J138,0)</f>
        <v>0</v>
      </c>
      <c r="BI138" s="240">
        <f>IF(N138="nulová",J138,0)</f>
        <v>0</v>
      </c>
      <c r="BJ138" s="17" t="s">
        <v>93</v>
      </c>
      <c r="BK138" s="241">
        <f>ROUND(I138*H138,3)</f>
        <v>0</v>
      </c>
      <c r="BL138" s="17" t="s">
        <v>100</v>
      </c>
      <c r="BM138" s="239" t="s">
        <v>224</v>
      </c>
    </row>
    <row r="139" s="2" customFormat="1" ht="16.5" customHeight="1">
      <c r="A139" s="38"/>
      <c r="B139" s="39"/>
      <c r="C139" s="228" t="s">
        <v>199</v>
      </c>
      <c r="D139" s="228" t="s">
        <v>150</v>
      </c>
      <c r="E139" s="229" t="s">
        <v>1018</v>
      </c>
      <c r="F139" s="230" t="s">
        <v>1019</v>
      </c>
      <c r="G139" s="231" t="s">
        <v>236</v>
      </c>
      <c r="H139" s="232">
        <v>1</v>
      </c>
      <c r="I139" s="233"/>
      <c r="J139" s="232">
        <f>ROUND(I139*H139,3)</f>
        <v>0</v>
      </c>
      <c r="K139" s="234"/>
      <c r="L139" s="44"/>
      <c r="M139" s="235" t="s">
        <v>1</v>
      </c>
      <c r="N139" s="236" t="s">
        <v>41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100</v>
      </c>
      <c r="AT139" s="239" t="s">
        <v>150</v>
      </c>
      <c r="AU139" s="239" t="s">
        <v>93</v>
      </c>
      <c r="AY139" s="17" t="s">
        <v>148</v>
      </c>
      <c r="BE139" s="240">
        <f>IF(N139="základná",J139,0)</f>
        <v>0</v>
      </c>
      <c r="BF139" s="240">
        <f>IF(N139="znížená",J139,0)</f>
        <v>0</v>
      </c>
      <c r="BG139" s="240">
        <f>IF(N139="zákl. prenesená",J139,0)</f>
        <v>0</v>
      </c>
      <c r="BH139" s="240">
        <f>IF(N139="zníž. prenesená",J139,0)</f>
        <v>0</v>
      </c>
      <c r="BI139" s="240">
        <f>IF(N139="nulová",J139,0)</f>
        <v>0</v>
      </c>
      <c r="BJ139" s="17" t="s">
        <v>93</v>
      </c>
      <c r="BK139" s="241">
        <f>ROUND(I139*H139,3)</f>
        <v>0</v>
      </c>
      <c r="BL139" s="17" t="s">
        <v>100</v>
      </c>
      <c r="BM139" s="239" t="s">
        <v>7</v>
      </c>
    </row>
    <row r="140" s="2" customFormat="1" ht="16.5" customHeight="1">
      <c r="A140" s="38"/>
      <c r="B140" s="39"/>
      <c r="C140" s="264" t="s">
        <v>203</v>
      </c>
      <c r="D140" s="264" t="s">
        <v>177</v>
      </c>
      <c r="E140" s="265" t="s">
        <v>1020</v>
      </c>
      <c r="F140" s="266" t="s">
        <v>1021</v>
      </c>
      <c r="G140" s="267" t="s">
        <v>236</v>
      </c>
      <c r="H140" s="268">
        <v>1</v>
      </c>
      <c r="I140" s="269"/>
      <c r="J140" s="268">
        <f>ROUND(I140*H140,3)</f>
        <v>0</v>
      </c>
      <c r="K140" s="270"/>
      <c r="L140" s="271"/>
      <c r="M140" s="272" t="s">
        <v>1</v>
      </c>
      <c r="N140" s="273" t="s">
        <v>41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180</v>
      </c>
      <c r="AT140" s="239" t="s">
        <v>177</v>
      </c>
      <c r="AU140" s="239" t="s">
        <v>93</v>
      </c>
      <c r="AY140" s="17" t="s">
        <v>148</v>
      </c>
      <c r="BE140" s="240">
        <f>IF(N140="základná",J140,0)</f>
        <v>0</v>
      </c>
      <c r="BF140" s="240">
        <f>IF(N140="znížená",J140,0)</f>
        <v>0</v>
      </c>
      <c r="BG140" s="240">
        <f>IF(N140="zákl. prenesená",J140,0)</f>
        <v>0</v>
      </c>
      <c r="BH140" s="240">
        <f>IF(N140="zníž. prenesená",J140,0)</f>
        <v>0</v>
      </c>
      <c r="BI140" s="240">
        <f>IF(N140="nulová",J140,0)</f>
        <v>0</v>
      </c>
      <c r="BJ140" s="17" t="s">
        <v>93</v>
      </c>
      <c r="BK140" s="241">
        <f>ROUND(I140*H140,3)</f>
        <v>0</v>
      </c>
      <c r="BL140" s="17" t="s">
        <v>100</v>
      </c>
      <c r="BM140" s="239" t="s">
        <v>243</v>
      </c>
    </row>
    <row r="141" s="2" customFormat="1" ht="16.5" customHeight="1">
      <c r="A141" s="38"/>
      <c r="B141" s="39"/>
      <c r="C141" s="228" t="s">
        <v>207</v>
      </c>
      <c r="D141" s="228" t="s">
        <v>150</v>
      </c>
      <c r="E141" s="229" t="s">
        <v>1022</v>
      </c>
      <c r="F141" s="230" t="s">
        <v>1023</v>
      </c>
      <c r="G141" s="231" t="s">
        <v>236</v>
      </c>
      <c r="H141" s="232">
        <v>1</v>
      </c>
      <c r="I141" s="233"/>
      <c r="J141" s="232">
        <f>ROUND(I141*H141,3)</f>
        <v>0</v>
      </c>
      <c r="K141" s="234"/>
      <c r="L141" s="44"/>
      <c r="M141" s="235" t="s">
        <v>1</v>
      </c>
      <c r="N141" s="236" t="s">
        <v>41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100</v>
      </c>
      <c r="AT141" s="239" t="s">
        <v>150</v>
      </c>
      <c r="AU141" s="239" t="s">
        <v>93</v>
      </c>
      <c r="AY141" s="17" t="s">
        <v>148</v>
      </c>
      <c r="BE141" s="240">
        <f>IF(N141="základná",J141,0)</f>
        <v>0</v>
      </c>
      <c r="BF141" s="240">
        <f>IF(N141="znížená",J141,0)</f>
        <v>0</v>
      </c>
      <c r="BG141" s="240">
        <f>IF(N141="zákl. prenesená",J141,0)</f>
        <v>0</v>
      </c>
      <c r="BH141" s="240">
        <f>IF(N141="zníž. prenesená",J141,0)</f>
        <v>0</v>
      </c>
      <c r="BI141" s="240">
        <f>IF(N141="nulová",J141,0)</f>
        <v>0</v>
      </c>
      <c r="BJ141" s="17" t="s">
        <v>93</v>
      </c>
      <c r="BK141" s="241">
        <f>ROUND(I141*H141,3)</f>
        <v>0</v>
      </c>
      <c r="BL141" s="17" t="s">
        <v>100</v>
      </c>
      <c r="BM141" s="239" t="s">
        <v>252</v>
      </c>
    </row>
    <row r="142" s="2" customFormat="1" ht="16.5" customHeight="1">
      <c r="A142" s="38"/>
      <c r="B142" s="39"/>
      <c r="C142" s="264" t="s">
        <v>211</v>
      </c>
      <c r="D142" s="264" t="s">
        <v>177</v>
      </c>
      <c r="E142" s="265" t="s">
        <v>1024</v>
      </c>
      <c r="F142" s="266" t="s">
        <v>1025</v>
      </c>
      <c r="G142" s="267" t="s">
        <v>236</v>
      </c>
      <c r="H142" s="268">
        <v>1</v>
      </c>
      <c r="I142" s="269"/>
      <c r="J142" s="268">
        <f>ROUND(I142*H142,3)</f>
        <v>0</v>
      </c>
      <c r="K142" s="270"/>
      <c r="L142" s="271"/>
      <c r="M142" s="272" t="s">
        <v>1</v>
      </c>
      <c r="N142" s="273" t="s">
        <v>41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180</v>
      </c>
      <c r="AT142" s="239" t="s">
        <v>177</v>
      </c>
      <c r="AU142" s="239" t="s">
        <v>93</v>
      </c>
      <c r="AY142" s="17" t="s">
        <v>148</v>
      </c>
      <c r="BE142" s="240">
        <f>IF(N142="základná",J142,0)</f>
        <v>0</v>
      </c>
      <c r="BF142" s="240">
        <f>IF(N142="znížená",J142,0)</f>
        <v>0</v>
      </c>
      <c r="BG142" s="240">
        <f>IF(N142="zákl. prenesená",J142,0)</f>
        <v>0</v>
      </c>
      <c r="BH142" s="240">
        <f>IF(N142="zníž. prenesená",J142,0)</f>
        <v>0</v>
      </c>
      <c r="BI142" s="240">
        <f>IF(N142="nulová",J142,0)</f>
        <v>0</v>
      </c>
      <c r="BJ142" s="17" t="s">
        <v>93</v>
      </c>
      <c r="BK142" s="241">
        <f>ROUND(I142*H142,3)</f>
        <v>0</v>
      </c>
      <c r="BL142" s="17" t="s">
        <v>100</v>
      </c>
      <c r="BM142" s="239" t="s">
        <v>261</v>
      </c>
    </row>
    <row r="143" s="2" customFormat="1" ht="16.5" customHeight="1">
      <c r="A143" s="38"/>
      <c r="B143" s="39"/>
      <c r="C143" s="228" t="s">
        <v>216</v>
      </c>
      <c r="D143" s="228" t="s">
        <v>150</v>
      </c>
      <c r="E143" s="229" t="s">
        <v>974</v>
      </c>
      <c r="F143" s="230" t="s">
        <v>975</v>
      </c>
      <c r="G143" s="231" t="s">
        <v>236</v>
      </c>
      <c r="H143" s="232">
        <v>3</v>
      </c>
      <c r="I143" s="233"/>
      <c r="J143" s="232">
        <f>ROUND(I143*H143,3)</f>
        <v>0</v>
      </c>
      <c r="K143" s="234"/>
      <c r="L143" s="44"/>
      <c r="M143" s="235" t="s">
        <v>1</v>
      </c>
      <c r="N143" s="236" t="s">
        <v>41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100</v>
      </c>
      <c r="AT143" s="239" t="s">
        <v>150</v>
      </c>
      <c r="AU143" s="239" t="s">
        <v>93</v>
      </c>
      <c r="AY143" s="17" t="s">
        <v>148</v>
      </c>
      <c r="BE143" s="240">
        <f>IF(N143="základná",J143,0)</f>
        <v>0</v>
      </c>
      <c r="BF143" s="240">
        <f>IF(N143="znížená",J143,0)</f>
        <v>0</v>
      </c>
      <c r="BG143" s="240">
        <f>IF(N143="zákl. prenesená",J143,0)</f>
        <v>0</v>
      </c>
      <c r="BH143" s="240">
        <f>IF(N143="zníž. prenesená",J143,0)</f>
        <v>0</v>
      </c>
      <c r="BI143" s="240">
        <f>IF(N143="nulová",J143,0)</f>
        <v>0</v>
      </c>
      <c r="BJ143" s="17" t="s">
        <v>93</v>
      </c>
      <c r="BK143" s="241">
        <f>ROUND(I143*H143,3)</f>
        <v>0</v>
      </c>
      <c r="BL143" s="17" t="s">
        <v>100</v>
      </c>
      <c r="BM143" s="239" t="s">
        <v>272</v>
      </c>
    </row>
    <row r="144" s="2" customFormat="1" ht="16.5" customHeight="1">
      <c r="A144" s="38"/>
      <c r="B144" s="39"/>
      <c r="C144" s="264" t="s">
        <v>220</v>
      </c>
      <c r="D144" s="264" t="s">
        <v>177</v>
      </c>
      <c r="E144" s="265" t="s">
        <v>1026</v>
      </c>
      <c r="F144" s="266" t="s">
        <v>1027</v>
      </c>
      <c r="G144" s="267" t="s">
        <v>236</v>
      </c>
      <c r="H144" s="268">
        <v>3</v>
      </c>
      <c r="I144" s="269"/>
      <c r="J144" s="268">
        <f>ROUND(I144*H144,3)</f>
        <v>0</v>
      </c>
      <c r="K144" s="270"/>
      <c r="L144" s="271"/>
      <c r="M144" s="272" t="s">
        <v>1</v>
      </c>
      <c r="N144" s="273" t="s">
        <v>41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180</v>
      </c>
      <c r="AT144" s="239" t="s">
        <v>177</v>
      </c>
      <c r="AU144" s="239" t="s">
        <v>93</v>
      </c>
      <c r="AY144" s="17" t="s">
        <v>148</v>
      </c>
      <c r="BE144" s="240">
        <f>IF(N144="základná",J144,0)</f>
        <v>0</v>
      </c>
      <c r="BF144" s="240">
        <f>IF(N144="znížená",J144,0)</f>
        <v>0</v>
      </c>
      <c r="BG144" s="240">
        <f>IF(N144="zákl. prenesená",J144,0)</f>
        <v>0</v>
      </c>
      <c r="BH144" s="240">
        <f>IF(N144="zníž. prenesená",J144,0)</f>
        <v>0</v>
      </c>
      <c r="BI144" s="240">
        <f>IF(N144="nulová",J144,0)</f>
        <v>0</v>
      </c>
      <c r="BJ144" s="17" t="s">
        <v>93</v>
      </c>
      <c r="BK144" s="241">
        <f>ROUND(I144*H144,3)</f>
        <v>0</v>
      </c>
      <c r="BL144" s="17" t="s">
        <v>100</v>
      </c>
      <c r="BM144" s="239" t="s">
        <v>287</v>
      </c>
    </row>
    <row r="145" s="2" customFormat="1" ht="21.75" customHeight="1">
      <c r="A145" s="38"/>
      <c r="B145" s="39"/>
      <c r="C145" s="228" t="s">
        <v>224</v>
      </c>
      <c r="D145" s="228" t="s">
        <v>150</v>
      </c>
      <c r="E145" s="229" t="s">
        <v>1028</v>
      </c>
      <c r="F145" s="230" t="s">
        <v>1029</v>
      </c>
      <c r="G145" s="231" t="s">
        <v>236</v>
      </c>
      <c r="H145" s="232">
        <v>1</v>
      </c>
      <c r="I145" s="233"/>
      <c r="J145" s="232">
        <f>ROUND(I145*H145,3)</f>
        <v>0</v>
      </c>
      <c r="K145" s="234"/>
      <c r="L145" s="44"/>
      <c r="M145" s="235" t="s">
        <v>1</v>
      </c>
      <c r="N145" s="236" t="s">
        <v>41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100</v>
      </c>
      <c r="AT145" s="239" t="s">
        <v>150</v>
      </c>
      <c r="AU145" s="239" t="s">
        <v>93</v>
      </c>
      <c r="AY145" s="17" t="s">
        <v>148</v>
      </c>
      <c r="BE145" s="240">
        <f>IF(N145="základná",J145,0)</f>
        <v>0</v>
      </c>
      <c r="BF145" s="240">
        <f>IF(N145="znížená",J145,0)</f>
        <v>0</v>
      </c>
      <c r="BG145" s="240">
        <f>IF(N145="zákl. prenesená",J145,0)</f>
        <v>0</v>
      </c>
      <c r="BH145" s="240">
        <f>IF(N145="zníž. prenesená",J145,0)</f>
        <v>0</v>
      </c>
      <c r="BI145" s="240">
        <f>IF(N145="nulová",J145,0)</f>
        <v>0</v>
      </c>
      <c r="BJ145" s="17" t="s">
        <v>93</v>
      </c>
      <c r="BK145" s="241">
        <f>ROUND(I145*H145,3)</f>
        <v>0</v>
      </c>
      <c r="BL145" s="17" t="s">
        <v>100</v>
      </c>
      <c r="BM145" s="239" t="s">
        <v>295</v>
      </c>
    </row>
    <row r="146" s="2" customFormat="1" ht="16.5" customHeight="1">
      <c r="A146" s="38"/>
      <c r="B146" s="39"/>
      <c r="C146" s="264" t="s">
        <v>229</v>
      </c>
      <c r="D146" s="264" t="s">
        <v>177</v>
      </c>
      <c r="E146" s="265" t="s">
        <v>1030</v>
      </c>
      <c r="F146" s="266" t="s">
        <v>1031</v>
      </c>
      <c r="G146" s="267" t="s">
        <v>236</v>
      </c>
      <c r="H146" s="268">
        <v>1</v>
      </c>
      <c r="I146" s="269"/>
      <c r="J146" s="268">
        <f>ROUND(I146*H146,3)</f>
        <v>0</v>
      </c>
      <c r="K146" s="270"/>
      <c r="L146" s="271"/>
      <c r="M146" s="272" t="s">
        <v>1</v>
      </c>
      <c r="N146" s="273" t="s">
        <v>41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180</v>
      </c>
      <c r="AT146" s="239" t="s">
        <v>177</v>
      </c>
      <c r="AU146" s="239" t="s">
        <v>93</v>
      </c>
      <c r="AY146" s="17" t="s">
        <v>148</v>
      </c>
      <c r="BE146" s="240">
        <f>IF(N146="základná",J146,0)</f>
        <v>0</v>
      </c>
      <c r="BF146" s="240">
        <f>IF(N146="znížená",J146,0)</f>
        <v>0</v>
      </c>
      <c r="BG146" s="240">
        <f>IF(N146="zákl. prenesená",J146,0)</f>
        <v>0</v>
      </c>
      <c r="BH146" s="240">
        <f>IF(N146="zníž. prenesená",J146,0)</f>
        <v>0</v>
      </c>
      <c r="BI146" s="240">
        <f>IF(N146="nulová",J146,0)</f>
        <v>0</v>
      </c>
      <c r="BJ146" s="17" t="s">
        <v>93</v>
      </c>
      <c r="BK146" s="241">
        <f>ROUND(I146*H146,3)</f>
        <v>0</v>
      </c>
      <c r="BL146" s="17" t="s">
        <v>100</v>
      </c>
      <c r="BM146" s="239" t="s">
        <v>302</v>
      </c>
    </row>
    <row r="147" s="2" customFormat="1" ht="16.5" customHeight="1">
      <c r="A147" s="38"/>
      <c r="B147" s="39"/>
      <c r="C147" s="264" t="s">
        <v>7</v>
      </c>
      <c r="D147" s="264" t="s">
        <v>177</v>
      </c>
      <c r="E147" s="265" t="s">
        <v>993</v>
      </c>
      <c r="F147" s="266" t="s">
        <v>994</v>
      </c>
      <c r="G147" s="267" t="s">
        <v>236</v>
      </c>
      <c r="H147" s="268">
        <v>2</v>
      </c>
      <c r="I147" s="269"/>
      <c r="J147" s="268">
        <f>ROUND(I147*H147,3)</f>
        <v>0</v>
      </c>
      <c r="K147" s="270"/>
      <c r="L147" s="271"/>
      <c r="M147" s="272" t="s">
        <v>1</v>
      </c>
      <c r="N147" s="273" t="s">
        <v>41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180</v>
      </c>
      <c r="AT147" s="239" t="s">
        <v>177</v>
      </c>
      <c r="AU147" s="239" t="s">
        <v>93</v>
      </c>
      <c r="AY147" s="17" t="s">
        <v>148</v>
      </c>
      <c r="BE147" s="240">
        <f>IF(N147="základná",J147,0)</f>
        <v>0</v>
      </c>
      <c r="BF147" s="240">
        <f>IF(N147="znížená",J147,0)</f>
        <v>0</v>
      </c>
      <c r="BG147" s="240">
        <f>IF(N147="zákl. prenesená",J147,0)</f>
        <v>0</v>
      </c>
      <c r="BH147" s="240">
        <f>IF(N147="zníž. prenesená",J147,0)</f>
        <v>0</v>
      </c>
      <c r="BI147" s="240">
        <f>IF(N147="nulová",J147,0)</f>
        <v>0</v>
      </c>
      <c r="BJ147" s="17" t="s">
        <v>93</v>
      </c>
      <c r="BK147" s="241">
        <f>ROUND(I147*H147,3)</f>
        <v>0</v>
      </c>
      <c r="BL147" s="17" t="s">
        <v>100</v>
      </c>
      <c r="BM147" s="239" t="s">
        <v>312</v>
      </c>
    </row>
    <row r="148" s="12" customFormat="1" ht="25.92" customHeight="1">
      <c r="A148" s="12"/>
      <c r="B148" s="213"/>
      <c r="C148" s="214"/>
      <c r="D148" s="215" t="s">
        <v>74</v>
      </c>
      <c r="E148" s="216" t="s">
        <v>1032</v>
      </c>
      <c r="F148" s="216" t="s">
        <v>984</v>
      </c>
      <c r="G148" s="214"/>
      <c r="H148" s="214"/>
      <c r="I148" s="217"/>
      <c r="J148" s="200">
        <f>BK148</f>
        <v>0</v>
      </c>
      <c r="K148" s="214"/>
      <c r="L148" s="218"/>
      <c r="M148" s="219"/>
      <c r="N148" s="220"/>
      <c r="O148" s="220"/>
      <c r="P148" s="221">
        <f>P149</f>
        <v>0</v>
      </c>
      <c r="Q148" s="220"/>
      <c r="R148" s="221">
        <f>R149</f>
        <v>0</v>
      </c>
      <c r="S148" s="220"/>
      <c r="T148" s="222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83</v>
      </c>
      <c r="AT148" s="224" t="s">
        <v>74</v>
      </c>
      <c r="AU148" s="224" t="s">
        <v>75</v>
      </c>
      <c r="AY148" s="223" t="s">
        <v>148</v>
      </c>
      <c r="BK148" s="225">
        <f>BK149</f>
        <v>0</v>
      </c>
    </row>
    <row r="149" s="12" customFormat="1" ht="22.8" customHeight="1">
      <c r="A149" s="12"/>
      <c r="B149" s="213"/>
      <c r="C149" s="214"/>
      <c r="D149" s="215" t="s">
        <v>74</v>
      </c>
      <c r="E149" s="226" t="s">
        <v>995</v>
      </c>
      <c r="F149" s="226" t="s">
        <v>996</v>
      </c>
      <c r="G149" s="214"/>
      <c r="H149" s="214"/>
      <c r="I149" s="217"/>
      <c r="J149" s="227">
        <f>BK149</f>
        <v>0</v>
      </c>
      <c r="K149" s="214"/>
      <c r="L149" s="218"/>
      <c r="M149" s="219"/>
      <c r="N149" s="220"/>
      <c r="O149" s="220"/>
      <c r="P149" s="221">
        <f>P150</f>
        <v>0</v>
      </c>
      <c r="Q149" s="220"/>
      <c r="R149" s="221">
        <f>R150</f>
        <v>0</v>
      </c>
      <c r="S149" s="220"/>
      <c r="T149" s="222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97</v>
      </c>
      <c r="AT149" s="224" t="s">
        <v>74</v>
      </c>
      <c r="AU149" s="224" t="s">
        <v>83</v>
      </c>
      <c r="AY149" s="223" t="s">
        <v>148</v>
      </c>
      <c r="BK149" s="225">
        <f>BK150</f>
        <v>0</v>
      </c>
    </row>
    <row r="150" s="2" customFormat="1" ht="21.75" customHeight="1">
      <c r="A150" s="38"/>
      <c r="B150" s="39"/>
      <c r="C150" s="228" t="s">
        <v>238</v>
      </c>
      <c r="D150" s="228" t="s">
        <v>150</v>
      </c>
      <c r="E150" s="229" t="s">
        <v>1033</v>
      </c>
      <c r="F150" s="230" t="s">
        <v>1034</v>
      </c>
      <c r="G150" s="231" t="s">
        <v>236</v>
      </c>
      <c r="H150" s="232">
        <v>1</v>
      </c>
      <c r="I150" s="233"/>
      <c r="J150" s="232">
        <f>ROUND(I150*H150,3)</f>
        <v>0</v>
      </c>
      <c r="K150" s="234"/>
      <c r="L150" s="44"/>
      <c r="M150" s="235" t="s">
        <v>1</v>
      </c>
      <c r="N150" s="236" t="s">
        <v>41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431</v>
      </c>
      <c r="AT150" s="239" t="s">
        <v>150</v>
      </c>
      <c r="AU150" s="239" t="s">
        <v>93</v>
      </c>
      <c r="AY150" s="17" t="s">
        <v>148</v>
      </c>
      <c r="BE150" s="240">
        <f>IF(N150="základná",J150,0)</f>
        <v>0</v>
      </c>
      <c r="BF150" s="240">
        <f>IF(N150="znížená",J150,0)</f>
        <v>0</v>
      </c>
      <c r="BG150" s="240">
        <f>IF(N150="zákl. prenesená",J150,0)</f>
        <v>0</v>
      </c>
      <c r="BH150" s="240">
        <f>IF(N150="zníž. prenesená",J150,0)</f>
        <v>0</v>
      </c>
      <c r="BI150" s="240">
        <f>IF(N150="nulová",J150,0)</f>
        <v>0</v>
      </c>
      <c r="BJ150" s="17" t="s">
        <v>93</v>
      </c>
      <c r="BK150" s="241">
        <f>ROUND(I150*H150,3)</f>
        <v>0</v>
      </c>
      <c r="BL150" s="17" t="s">
        <v>431</v>
      </c>
      <c r="BM150" s="239" t="s">
        <v>320</v>
      </c>
    </row>
    <row r="151" s="12" customFormat="1" ht="25.92" customHeight="1">
      <c r="A151" s="12"/>
      <c r="B151" s="213"/>
      <c r="C151" s="214"/>
      <c r="D151" s="215" t="s">
        <v>74</v>
      </c>
      <c r="E151" s="216" t="s">
        <v>177</v>
      </c>
      <c r="F151" s="216" t="s">
        <v>982</v>
      </c>
      <c r="G151" s="214"/>
      <c r="H151" s="214"/>
      <c r="I151" s="217"/>
      <c r="J151" s="200">
        <f>BK151</f>
        <v>0</v>
      </c>
      <c r="K151" s="214"/>
      <c r="L151" s="218"/>
      <c r="M151" s="219"/>
      <c r="N151" s="220"/>
      <c r="O151" s="220"/>
      <c r="P151" s="221">
        <f>P152</f>
        <v>0</v>
      </c>
      <c r="Q151" s="220"/>
      <c r="R151" s="221">
        <f>R152</f>
        <v>0</v>
      </c>
      <c r="S151" s="220"/>
      <c r="T151" s="222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97</v>
      </c>
      <c r="AT151" s="224" t="s">
        <v>74</v>
      </c>
      <c r="AU151" s="224" t="s">
        <v>75</v>
      </c>
      <c r="AY151" s="223" t="s">
        <v>148</v>
      </c>
      <c r="BK151" s="225">
        <f>BK152</f>
        <v>0</v>
      </c>
    </row>
    <row r="152" s="12" customFormat="1" ht="22.8" customHeight="1">
      <c r="A152" s="12"/>
      <c r="B152" s="213"/>
      <c r="C152" s="214"/>
      <c r="D152" s="215" t="s">
        <v>74</v>
      </c>
      <c r="E152" s="226" t="s">
        <v>983</v>
      </c>
      <c r="F152" s="226" t="s">
        <v>984</v>
      </c>
      <c r="G152" s="214"/>
      <c r="H152" s="214"/>
      <c r="I152" s="217"/>
      <c r="J152" s="227">
        <f>BK152</f>
        <v>0</v>
      </c>
      <c r="K152" s="214"/>
      <c r="L152" s="218"/>
      <c r="M152" s="219"/>
      <c r="N152" s="220"/>
      <c r="O152" s="220"/>
      <c r="P152" s="221">
        <f>SUM(P153:P155)</f>
        <v>0</v>
      </c>
      <c r="Q152" s="220"/>
      <c r="R152" s="221">
        <f>SUM(R153:R155)</f>
        <v>0</v>
      </c>
      <c r="S152" s="220"/>
      <c r="T152" s="222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3" t="s">
        <v>97</v>
      </c>
      <c r="AT152" s="224" t="s">
        <v>74</v>
      </c>
      <c r="AU152" s="224" t="s">
        <v>83</v>
      </c>
      <c r="AY152" s="223" t="s">
        <v>148</v>
      </c>
      <c r="BK152" s="225">
        <f>SUM(BK153:BK155)</f>
        <v>0</v>
      </c>
    </row>
    <row r="153" s="2" customFormat="1" ht="21.75" customHeight="1">
      <c r="A153" s="38"/>
      <c r="B153" s="39"/>
      <c r="C153" s="228" t="s">
        <v>243</v>
      </c>
      <c r="D153" s="228" t="s">
        <v>150</v>
      </c>
      <c r="E153" s="229" t="s">
        <v>1035</v>
      </c>
      <c r="F153" s="230" t="s">
        <v>1036</v>
      </c>
      <c r="G153" s="231" t="s">
        <v>236</v>
      </c>
      <c r="H153" s="232">
        <v>55</v>
      </c>
      <c r="I153" s="233"/>
      <c r="J153" s="232">
        <f>ROUND(I153*H153,3)</f>
        <v>0</v>
      </c>
      <c r="K153" s="234"/>
      <c r="L153" s="44"/>
      <c r="M153" s="235" t="s">
        <v>1</v>
      </c>
      <c r="N153" s="236" t="s">
        <v>41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431</v>
      </c>
      <c r="AT153" s="239" t="s">
        <v>150</v>
      </c>
      <c r="AU153" s="239" t="s">
        <v>93</v>
      </c>
      <c r="AY153" s="17" t="s">
        <v>148</v>
      </c>
      <c r="BE153" s="240">
        <f>IF(N153="základná",J153,0)</f>
        <v>0</v>
      </c>
      <c r="BF153" s="240">
        <f>IF(N153="znížená",J153,0)</f>
        <v>0</v>
      </c>
      <c r="BG153" s="240">
        <f>IF(N153="zákl. prenesená",J153,0)</f>
        <v>0</v>
      </c>
      <c r="BH153" s="240">
        <f>IF(N153="zníž. prenesená",J153,0)</f>
        <v>0</v>
      </c>
      <c r="BI153" s="240">
        <f>IF(N153="nulová",J153,0)</f>
        <v>0</v>
      </c>
      <c r="BJ153" s="17" t="s">
        <v>93</v>
      </c>
      <c r="BK153" s="241">
        <f>ROUND(I153*H153,3)</f>
        <v>0</v>
      </c>
      <c r="BL153" s="17" t="s">
        <v>431</v>
      </c>
      <c r="BM153" s="239" t="s">
        <v>330</v>
      </c>
    </row>
    <row r="154" s="2" customFormat="1" ht="21.75" customHeight="1">
      <c r="A154" s="38"/>
      <c r="B154" s="39"/>
      <c r="C154" s="228" t="s">
        <v>247</v>
      </c>
      <c r="D154" s="228" t="s">
        <v>150</v>
      </c>
      <c r="E154" s="229" t="s">
        <v>1037</v>
      </c>
      <c r="F154" s="230" t="s">
        <v>1038</v>
      </c>
      <c r="G154" s="231" t="s">
        <v>236</v>
      </c>
      <c r="H154" s="232">
        <v>20</v>
      </c>
      <c r="I154" s="233"/>
      <c r="J154" s="232">
        <f>ROUND(I154*H154,3)</f>
        <v>0</v>
      </c>
      <c r="K154" s="234"/>
      <c r="L154" s="44"/>
      <c r="M154" s="235" t="s">
        <v>1</v>
      </c>
      <c r="N154" s="236" t="s">
        <v>41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431</v>
      </c>
      <c r="AT154" s="239" t="s">
        <v>150</v>
      </c>
      <c r="AU154" s="239" t="s">
        <v>93</v>
      </c>
      <c r="AY154" s="17" t="s">
        <v>148</v>
      </c>
      <c r="BE154" s="240">
        <f>IF(N154="základná",J154,0)</f>
        <v>0</v>
      </c>
      <c r="BF154" s="240">
        <f>IF(N154="znížená",J154,0)</f>
        <v>0</v>
      </c>
      <c r="BG154" s="240">
        <f>IF(N154="zákl. prenesená",J154,0)</f>
        <v>0</v>
      </c>
      <c r="BH154" s="240">
        <f>IF(N154="zníž. prenesená",J154,0)</f>
        <v>0</v>
      </c>
      <c r="BI154" s="240">
        <f>IF(N154="nulová",J154,0)</f>
        <v>0</v>
      </c>
      <c r="BJ154" s="17" t="s">
        <v>93</v>
      </c>
      <c r="BK154" s="241">
        <f>ROUND(I154*H154,3)</f>
        <v>0</v>
      </c>
      <c r="BL154" s="17" t="s">
        <v>431</v>
      </c>
      <c r="BM154" s="239" t="s">
        <v>338</v>
      </c>
    </row>
    <row r="155" s="2" customFormat="1" ht="16.5" customHeight="1">
      <c r="A155" s="38"/>
      <c r="B155" s="39"/>
      <c r="C155" s="264" t="s">
        <v>252</v>
      </c>
      <c r="D155" s="264" t="s">
        <v>177</v>
      </c>
      <c r="E155" s="265" t="s">
        <v>1039</v>
      </c>
      <c r="F155" s="266" t="s">
        <v>1040</v>
      </c>
      <c r="G155" s="267" t="s">
        <v>236</v>
      </c>
      <c r="H155" s="268">
        <v>20</v>
      </c>
      <c r="I155" s="269"/>
      <c r="J155" s="268">
        <f>ROUND(I155*H155,3)</f>
        <v>0</v>
      </c>
      <c r="K155" s="270"/>
      <c r="L155" s="271"/>
      <c r="M155" s="272" t="s">
        <v>1</v>
      </c>
      <c r="N155" s="273" t="s">
        <v>41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989</v>
      </c>
      <c r="AT155" s="239" t="s">
        <v>177</v>
      </c>
      <c r="AU155" s="239" t="s">
        <v>93</v>
      </c>
      <c r="AY155" s="17" t="s">
        <v>148</v>
      </c>
      <c r="BE155" s="240">
        <f>IF(N155="základná",J155,0)</f>
        <v>0</v>
      </c>
      <c r="BF155" s="240">
        <f>IF(N155="znížená",J155,0)</f>
        <v>0</v>
      </c>
      <c r="BG155" s="240">
        <f>IF(N155="zákl. prenesená",J155,0)</f>
        <v>0</v>
      </c>
      <c r="BH155" s="240">
        <f>IF(N155="zníž. prenesená",J155,0)</f>
        <v>0</v>
      </c>
      <c r="BI155" s="240">
        <f>IF(N155="nulová",J155,0)</f>
        <v>0</v>
      </c>
      <c r="BJ155" s="17" t="s">
        <v>93</v>
      </c>
      <c r="BK155" s="241">
        <f>ROUND(I155*H155,3)</f>
        <v>0</v>
      </c>
      <c r="BL155" s="17" t="s">
        <v>431</v>
      </c>
      <c r="BM155" s="239" t="s">
        <v>346</v>
      </c>
    </row>
    <row r="156" s="2" customFormat="1" ht="49.92" customHeight="1">
      <c r="A156" s="38"/>
      <c r="B156" s="39"/>
      <c r="C156" s="40"/>
      <c r="D156" s="40"/>
      <c r="E156" s="216" t="s">
        <v>589</v>
      </c>
      <c r="F156" s="216" t="s">
        <v>590</v>
      </c>
      <c r="G156" s="40"/>
      <c r="H156" s="40"/>
      <c r="I156" s="40"/>
      <c r="J156" s="200">
        <f>BK156</f>
        <v>0</v>
      </c>
      <c r="K156" s="40"/>
      <c r="L156" s="44"/>
      <c r="M156" s="274"/>
      <c r="N156" s="27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74</v>
      </c>
      <c r="AU156" s="17" t="s">
        <v>75</v>
      </c>
      <c r="AY156" s="17" t="s">
        <v>591</v>
      </c>
      <c r="BK156" s="241">
        <f>SUM(BK157:BK161)</f>
        <v>0</v>
      </c>
    </row>
    <row r="157" s="2" customFormat="1" ht="16.32" customHeight="1">
      <c r="A157" s="38"/>
      <c r="B157" s="39"/>
      <c r="C157" s="276" t="s">
        <v>1</v>
      </c>
      <c r="D157" s="276" t="s">
        <v>150</v>
      </c>
      <c r="E157" s="277" t="s">
        <v>1</v>
      </c>
      <c r="F157" s="278" t="s">
        <v>1</v>
      </c>
      <c r="G157" s="279" t="s">
        <v>1</v>
      </c>
      <c r="H157" s="280"/>
      <c r="I157" s="280"/>
      <c r="J157" s="281">
        <f>BK157</f>
        <v>0</v>
      </c>
      <c r="K157" s="234"/>
      <c r="L157" s="44"/>
      <c r="M157" s="282" t="s">
        <v>1</v>
      </c>
      <c r="N157" s="283" t="s">
        <v>41</v>
      </c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591</v>
      </c>
      <c r="AU157" s="17" t="s">
        <v>83</v>
      </c>
      <c r="AY157" s="17" t="s">
        <v>591</v>
      </c>
      <c r="BE157" s="240">
        <f>IF(N157="základná",J157,0)</f>
        <v>0</v>
      </c>
      <c r="BF157" s="240">
        <f>IF(N157="znížená",J157,0)</f>
        <v>0</v>
      </c>
      <c r="BG157" s="240">
        <f>IF(N157="zákl. prenesená",J157,0)</f>
        <v>0</v>
      </c>
      <c r="BH157" s="240">
        <f>IF(N157="zníž. prenesená",J157,0)</f>
        <v>0</v>
      </c>
      <c r="BI157" s="240">
        <f>IF(N157="nulová",J157,0)</f>
        <v>0</v>
      </c>
      <c r="BJ157" s="17" t="s">
        <v>93</v>
      </c>
      <c r="BK157" s="241">
        <f>I157*H157</f>
        <v>0</v>
      </c>
    </row>
    <row r="158" s="2" customFormat="1" ht="16.32" customHeight="1">
      <c r="A158" s="38"/>
      <c r="B158" s="39"/>
      <c r="C158" s="276" t="s">
        <v>1</v>
      </c>
      <c r="D158" s="276" t="s">
        <v>150</v>
      </c>
      <c r="E158" s="277" t="s">
        <v>1</v>
      </c>
      <c r="F158" s="278" t="s">
        <v>1</v>
      </c>
      <c r="G158" s="279" t="s">
        <v>1</v>
      </c>
      <c r="H158" s="280"/>
      <c r="I158" s="280"/>
      <c r="J158" s="281">
        <f>BK158</f>
        <v>0</v>
      </c>
      <c r="K158" s="234"/>
      <c r="L158" s="44"/>
      <c r="M158" s="282" t="s">
        <v>1</v>
      </c>
      <c r="N158" s="283" t="s">
        <v>41</v>
      </c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591</v>
      </c>
      <c r="AU158" s="17" t="s">
        <v>83</v>
      </c>
      <c r="AY158" s="17" t="s">
        <v>591</v>
      </c>
      <c r="BE158" s="240">
        <f>IF(N158="základná",J158,0)</f>
        <v>0</v>
      </c>
      <c r="BF158" s="240">
        <f>IF(N158="znížená",J158,0)</f>
        <v>0</v>
      </c>
      <c r="BG158" s="240">
        <f>IF(N158="zákl. prenesená",J158,0)</f>
        <v>0</v>
      </c>
      <c r="BH158" s="240">
        <f>IF(N158="zníž. prenesená",J158,0)</f>
        <v>0</v>
      </c>
      <c r="BI158" s="240">
        <f>IF(N158="nulová",J158,0)</f>
        <v>0</v>
      </c>
      <c r="BJ158" s="17" t="s">
        <v>93</v>
      </c>
      <c r="BK158" s="241">
        <f>I158*H158</f>
        <v>0</v>
      </c>
    </row>
    <row r="159" s="2" customFormat="1" ht="16.32" customHeight="1">
      <c r="A159" s="38"/>
      <c r="B159" s="39"/>
      <c r="C159" s="276" t="s">
        <v>1</v>
      </c>
      <c r="D159" s="276" t="s">
        <v>150</v>
      </c>
      <c r="E159" s="277" t="s">
        <v>1</v>
      </c>
      <c r="F159" s="278" t="s">
        <v>1</v>
      </c>
      <c r="G159" s="279" t="s">
        <v>1</v>
      </c>
      <c r="H159" s="280"/>
      <c r="I159" s="280"/>
      <c r="J159" s="281">
        <f>BK159</f>
        <v>0</v>
      </c>
      <c r="K159" s="234"/>
      <c r="L159" s="44"/>
      <c r="M159" s="282" t="s">
        <v>1</v>
      </c>
      <c r="N159" s="283" t="s">
        <v>41</v>
      </c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591</v>
      </c>
      <c r="AU159" s="17" t="s">
        <v>83</v>
      </c>
      <c r="AY159" s="17" t="s">
        <v>591</v>
      </c>
      <c r="BE159" s="240">
        <f>IF(N159="základná",J159,0)</f>
        <v>0</v>
      </c>
      <c r="BF159" s="240">
        <f>IF(N159="znížená",J159,0)</f>
        <v>0</v>
      </c>
      <c r="BG159" s="240">
        <f>IF(N159="zákl. prenesená",J159,0)</f>
        <v>0</v>
      </c>
      <c r="BH159" s="240">
        <f>IF(N159="zníž. prenesená",J159,0)</f>
        <v>0</v>
      </c>
      <c r="BI159" s="240">
        <f>IF(N159="nulová",J159,0)</f>
        <v>0</v>
      </c>
      <c r="BJ159" s="17" t="s">
        <v>93</v>
      </c>
      <c r="BK159" s="241">
        <f>I159*H159</f>
        <v>0</v>
      </c>
    </row>
    <row r="160" s="2" customFormat="1" ht="16.32" customHeight="1">
      <c r="A160" s="38"/>
      <c r="B160" s="39"/>
      <c r="C160" s="276" t="s">
        <v>1</v>
      </c>
      <c r="D160" s="276" t="s">
        <v>150</v>
      </c>
      <c r="E160" s="277" t="s">
        <v>1</v>
      </c>
      <c r="F160" s="278" t="s">
        <v>1</v>
      </c>
      <c r="G160" s="279" t="s">
        <v>1</v>
      </c>
      <c r="H160" s="280"/>
      <c r="I160" s="280"/>
      <c r="J160" s="281">
        <f>BK160</f>
        <v>0</v>
      </c>
      <c r="K160" s="234"/>
      <c r="L160" s="44"/>
      <c r="M160" s="282" t="s">
        <v>1</v>
      </c>
      <c r="N160" s="283" t="s">
        <v>41</v>
      </c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591</v>
      </c>
      <c r="AU160" s="17" t="s">
        <v>83</v>
      </c>
      <c r="AY160" s="17" t="s">
        <v>591</v>
      </c>
      <c r="BE160" s="240">
        <f>IF(N160="základná",J160,0)</f>
        <v>0</v>
      </c>
      <c r="BF160" s="240">
        <f>IF(N160="znížená",J160,0)</f>
        <v>0</v>
      </c>
      <c r="BG160" s="240">
        <f>IF(N160="zákl. prenesená",J160,0)</f>
        <v>0</v>
      </c>
      <c r="BH160" s="240">
        <f>IF(N160="zníž. prenesená",J160,0)</f>
        <v>0</v>
      </c>
      <c r="BI160" s="240">
        <f>IF(N160="nulová",J160,0)</f>
        <v>0</v>
      </c>
      <c r="BJ160" s="17" t="s">
        <v>93</v>
      </c>
      <c r="BK160" s="241">
        <f>I160*H160</f>
        <v>0</v>
      </c>
    </row>
    <row r="161" s="2" customFormat="1" ht="16.32" customHeight="1">
      <c r="A161" s="38"/>
      <c r="B161" s="39"/>
      <c r="C161" s="276" t="s">
        <v>1</v>
      </c>
      <c r="D161" s="276" t="s">
        <v>150</v>
      </c>
      <c r="E161" s="277" t="s">
        <v>1</v>
      </c>
      <c r="F161" s="278" t="s">
        <v>1</v>
      </c>
      <c r="G161" s="279" t="s">
        <v>1</v>
      </c>
      <c r="H161" s="280"/>
      <c r="I161" s="280"/>
      <c r="J161" s="281">
        <f>BK161</f>
        <v>0</v>
      </c>
      <c r="K161" s="234"/>
      <c r="L161" s="44"/>
      <c r="M161" s="282" t="s">
        <v>1</v>
      </c>
      <c r="N161" s="283" t="s">
        <v>41</v>
      </c>
      <c r="O161" s="284"/>
      <c r="P161" s="284"/>
      <c r="Q161" s="284"/>
      <c r="R161" s="284"/>
      <c r="S161" s="284"/>
      <c r="T161" s="2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591</v>
      </c>
      <c r="AU161" s="17" t="s">
        <v>83</v>
      </c>
      <c r="AY161" s="17" t="s">
        <v>591</v>
      </c>
      <c r="BE161" s="240">
        <f>IF(N161="základná",J161,0)</f>
        <v>0</v>
      </c>
      <c r="BF161" s="240">
        <f>IF(N161="znížená",J161,0)</f>
        <v>0</v>
      </c>
      <c r="BG161" s="240">
        <f>IF(N161="zákl. prenesená",J161,0)</f>
        <v>0</v>
      </c>
      <c r="BH161" s="240">
        <f>IF(N161="zníž. prenesená",J161,0)</f>
        <v>0</v>
      </c>
      <c r="BI161" s="240">
        <f>IF(N161="nulová",J161,0)</f>
        <v>0</v>
      </c>
      <c r="BJ161" s="17" t="s">
        <v>93</v>
      </c>
      <c r="BK161" s="241">
        <f>I161*H161</f>
        <v>0</v>
      </c>
    </row>
    <row r="162" s="2" customFormat="1" ht="6.96" customHeight="1">
      <c r="A162" s="38"/>
      <c r="B162" s="66"/>
      <c r="C162" s="67"/>
      <c r="D162" s="67"/>
      <c r="E162" s="67"/>
      <c r="F162" s="67"/>
      <c r="G162" s="67"/>
      <c r="H162" s="67"/>
      <c r="I162" s="67"/>
      <c r="J162" s="67"/>
      <c r="K162" s="67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hVhzFwShSZNiNxVdzcWuidtj/KKGpcpOh4viAyGPq8UDiPNKiJjJcJ8aYtklNaU/k7ulXn7hbb3ZpBIO0Wjjhw==" hashValue="FggFa5yLZZOMflhlcuoEe6DaKtoWW89+JUl9BN9R81HZpFouWfZ8WmEB5SFKaRhN+OYlRqeLos+SW3At2VMHcg==" algorithmName="SHA-512" password="CA41"/>
  <autoFilter ref="C126:K1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dataValidations count="2">
    <dataValidation type="list" allowBlank="1" showInputMessage="1" showErrorMessage="1" error="Povolené sú hodnoty K, M." sqref="D157:D162">
      <formula1>"K, M"</formula1>
    </dataValidation>
    <dataValidation type="list" allowBlank="1" showInputMessage="1" showErrorMessage="1" error="Povolené sú hodnoty základná, znížená, nulová." sqref="N157:N162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75</v>
      </c>
    </row>
    <row r="4" hidden="1" s="1" customFormat="1" ht="24.96" customHeight="1">
      <c r="B4" s="20"/>
      <c r="D4" s="148" t="s">
        <v>106</v>
      </c>
      <c r="L4" s="20"/>
      <c r="M4" s="149" t="s">
        <v>9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14</v>
      </c>
      <c r="L6" s="20"/>
    </row>
    <row r="7" hidden="1" s="1" customFormat="1" ht="16.5" customHeight="1">
      <c r="B7" s="20"/>
      <c r="E7" s="151" t="str">
        <f>'Rekapitulácia stavby'!K6</f>
        <v>Interreg - Youmobil - Renovácia železničnej stanice Brezno - mesto</v>
      </c>
      <c r="F7" s="150"/>
      <c r="G7" s="150"/>
      <c r="H7" s="150"/>
      <c r="L7" s="20"/>
    </row>
    <row r="8" hidden="1" s="1" customFormat="1" ht="12" customHeight="1">
      <c r="B8" s="20"/>
      <c r="D8" s="150" t="s">
        <v>107</v>
      </c>
      <c r="L8" s="20"/>
    </row>
    <row r="9" hidden="1" s="2" customFormat="1" ht="16.5" customHeight="1">
      <c r="A9" s="38"/>
      <c r="B9" s="44"/>
      <c r="C9" s="38"/>
      <c r="D9" s="38"/>
      <c r="E9" s="151" t="s">
        <v>930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931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2" t="s">
        <v>1041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16</v>
      </c>
      <c r="E13" s="38"/>
      <c r="F13" s="141" t="s">
        <v>1</v>
      </c>
      <c r="G13" s="38"/>
      <c r="H13" s="38"/>
      <c r="I13" s="150" t="s">
        <v>17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18</v>
      </c>
      <c r="E14" s="38"/>
      <c r="F14" s="141" t="s">
        <v>19</v>
      </c>
      <c r="G14" s="38"/>
      <c r="H14" s="38"/>
      <c r="I14" s="150" t="s">
        <v>20</v>
      </c>
      <c r="J14" s="153" t="str">
        <f>'Rekapitulácia stavby'!AN8</f>
        <v>4. 3. 2021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22</v>
      </c>
      <c r="E16" s="38"/>
      <c r="F16" s="38"/>
      <c r="G16" s="38"/>
      <c r="H16" s="38"/>
      <c r="I16" s="150" t="s">
        <v>23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">
        <v>593</v>
      </c>
      <c r="F17" s="38"/>
      <c r="G17" s="38"/>
      <c r="H17" s="38"/>
      <c r="I17" s="150" t="s">
        <v>25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26</v>
      </c>
      <c r="E19" s="38"/>
      <c r="F19" s="38"/>
      <c r="G19" s="38"/>
      <c r="H19" s="38"/>
      <c r="I19" s="150" t="s">
        <v>23</v>
      </c>
      <c r="J19" s="33" t="str">
        <f>'Rekapitulácia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'Rekapitulácia stavby'!E14</f>
        <v>Vyplň údaj</v>
      </c>
      <c r="F20" s="141"/>
      <c r="G20" s="141"/>
      <c r="H20" s="141"/>
      <c r="I20" s="150" t="s">
        <v>25</v>
      </c>
      <c r="J20" s="33" t="str">
        <f>'Rekapitulácia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28</v>
      </c>
      <c r="E22" s="38"/>
      <c r="F22" s="38"/>
      <c r="G22" s="38"/>
      <c r="H22" s="38"/>
      <c r="I22" s="150" t="s">
        <v>23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933</v>
      </c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23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934</v>
      </c>
      <c r="F26" s="38"/>
      <c r="G26" s="38"/>
      <c r="H26" s="38"/>
      <c r="I26" s="150" t="s">
        <v>25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35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37</v>
      </c>
      <c r="G34" s="38"/>
      <c r="H34" s="38"/>
      <c r="I34" s="161" t="s">
        <v>36</v>
      </c>
      <c r="J34" s="161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39</v>
      </c>
      <c r="E35" s="150" t="s">
        <v>40</v>
      </c>
      <c r="F35" s="163">
        <f>ROUND((ROUND((SUM(BE125:BE164)),  2) + SUM(BE166:BE170)), 2)</f>
        <v>0</v>
      </c>
      <c r="G35" s="38"/>
      <c r="H35" s="38"/>
      <c r="I35" s="164">
        <v>0.20000000000000001</v>
      </c>
      <c r="J35" s="163">
        <f>ROUND((ROUND(((SUM(BE125:BE164))*I35),  2) + (SUM(BE166:BE170)*I35)),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ROUND((ROUND((SUM(BF125:BF164)),  2) + SUM(BF166:BF170)), 2)</f>
        <v>0</v>
      </c>
      <c r="G36" s="38"/>
      <c r="H36" s="38"/>
      <c r="I36" s="164">
        <v>0.20000000000000001</v>
      </c>
      <c r="J36" s="163">
        <f>ROUND((ROUND(((SUM(BF125:BF164))*I36),  2) + (SUM(BF166:BF170)*I36)),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ROUND((ROUND((SUM(BG125:BG164)),  2) + SUM(BG166:BG170)), 2)</f>
        <v>0</v>
      </c>
      <c r="G37" s="38"/>
      <c r="H37" s="38"/>
      <c r="I37" s="164">
        <v>0.20000000000000001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43</v>
      </c>
      <c r="F38" s="163">
        <f>ROUND((ROUND((SUM(BH125:BH164)),  2) + SUM(BH166:BH170)), 2)</f>
        <v>0</v>
      </c>
      <c r="G38" s="38"/>
      <c r="H38" s="38"/>
      <c r="I38" s="164">
        <v>0.20000000000000001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44</v>
      </c>
      <c r="F39" s="163">
        <f>ROUND((ROUND((SUM(BI125:BI164)),  2) + SUM(BI166:BI170)),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14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3" t="str">
        <f>E7</f>
        <v>Interreg - Youmobil - Renovácia železničnej stanice Brezno - mesto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3" t="s">
        <v>930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931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3 - Svetelná inštalácia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18</v>
      </c>
      <c r="D91" s="40"/>
      <c r="E91" s="40"/>
      <c r="F91" s="27" t="str">
        <f>F14</f>
        <v>Žst Brezno - mesto</v>
      </c>
      <c r="G91" s="40"/>
      <c r="H91" s="40"/>
      <c r="I91" s="32" t="s">
        <v>20</v>
      </c>
      <c r="J91" s="79" t="str">
        <f>IF(J14="","",J14)</f>
        <v>4. 3. 2021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22</v>
      </c>
      <c r="D93" s="40"/>
      <c r="E93" s="40"/>
      <c r="F93" s="27" t="str">
        <f>E17</f>
        <v>Mesto Brezno</v>
      </c>
      <c r="G93" s="40"/>
      <c r="H93" s="40"/>
      <c r="I93" s="32" t="s">
        <v>28</v>
      </c>
      <c r="J93" s="36" t="str">
        <f>E23</f>
        <v>Ing. Tibor Pepich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26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Elektromont-servis Ladislav Medveď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4" t="s">
        <v>111</v>
      </c>
      <c r="D96" s="185"/>
      <c r="E96" s="185"/>
      <c r="F96" s="185"/>
      <c r="G96" s="185"/>
      <c r="H96" s="185"/>
      <c r="I96" s="185"/>
      <c r="J96" s="186" t="s">
        <v>112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7" t="s">
        <v>113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114</v>
      </c>
    </row>
    <row r="99" hidden="1" s="9" customFormat="1" ht="24.96" customHeight="1">
      <c r="A99" s="9"/>
      <c r="B99" s="188"/>
      <c r="C99" s="189"/>
      <c r="D99" s="190" t="s">
        <v>937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33"/>
      <c r="D100" s="195" t="s">
        <v>1042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8"/>
      <c r="C101" s="189"/>
      <c r="D101" s="190" t="s">
        <v>939</v>
      </c>
      <c r="E101" s="191"/>
      <c r="F101" s="191"/>
      <c r="G101" s="191"/>
      <c r="H101" s="191"/>
      <c r="I101" s="191"/>
      <c r="J101" s="192">
        <f>J130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4"/>
      <c r="C102" s="133"/>
      <c r="D102" s="195" t="s">
        <v>940</v>
      </c>
      <c r="E102" s="196"/>
      <c r="F102" s="196"/>
      <c r="G102" s="196"/>
      <c r="H102" s="196"/>
      <c r="I102" s="196"/>
      <c r="J102" s="197">
        <f>J131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1.84" customHeight="1">
      <c r="A103" s="9"/>
      <c r="B103" s="188"/>
      <c r="C103" s="189"/>
      <c r="D103" s="199" t="s">
        <v>133</v>
      </c>
      <c r="E103" s="189"/>
      <c r="F103" s="189"/>
      <c r="G103" s="189"/>
      <c r="H103" s="189"/>
      <c r="I103" s="189"/>
      <c r="J103" s="200">
        <f>J165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/>
    <row r="107" hidden="1"/>
    <row r="108" hidden="1"/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Interreg - Youmobil - Renovácia železničnej stanice Brezno - mesto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107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930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931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3 - Svetelná inštalácia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18</v>
      </c>
      <c r="D119" s="40"/>
      <c r="E119" s="40"/>
      <c r="F119" s="27" t="str">
        <f>F14</f>
        <v>Žst Brezno - mesto</v>
      </c>
      <c r="G119" s="40"/>
      <c r="H119" s="40"/>
      <c r="I119" s="32" t="s">
        <v>20</v>
      </c>
      <c r="J119" s="79" t="str">
        <f>IF(J14="","",J14)</f>
        <v>4. 3. 2021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22</v>
      </c>
      <c r="D121" s="40"/>
      <c r="E121" s="40"/>
      <c r="F121" s="27" t="str">
        <f>E17</f>
        <v>Mesto Brezno</v>
      </c>
      <c r="G121" s="40"/>
      <c r="H121" s="40"/>
      <c r="I121" s="32" t="s">
        <v>28</v>
      </c>
      <c r="J121" s="36" t="str">
        <f>E23</f>
        <v>Ing. Tibor Pepich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26</v>
      </c>
      <c r="D122" s="40"/>
      <c r="E122" s="40"/>
      <c r="F122" s="27" t="str">
        <f>IF(E20="","",E20)</f>
        <v>Vyplň údaj</v>
      </c>
      <c r="G122" s="40"/>
      <c r="H122" s="40"/>
      <c r="I122" s="32" t="s">
        <v>32</v>
      </c>
      <c r="J122" s="36" t="str">
        <f>E26</f>
        <v>Elektromont-servis Ladislav Medveď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1"/>
      <c r="B124" s="202"/>
      <c r="C124" s="203" t="s">
        <v>135</v>
      </c>
      <c r="D124" s="204" t="s">
        <v>60</v>
      </c>
      <c r="E124" s="204" t="s">
        <v>56</v>
      </c>
      <c r="F124" s="204" t="s">
        <v>57</v>
      </c>
      <c r="G124" s="204" t="s">
        <v>136</v>
      </c>
      <c r="H124" s="204" t="s">
        <v>137</v>
      </c>
      <c r="I124" s="204" t="s">
        <v>138</v>
      </c>
      <c r="J124" s="205" t="s">
        <v>112</v>
      </c>
      <c r="K124" s="206" t="s">
        <v>139</v>
      </c>
      <c r="L124" s="207"/>
      <c r="M124" s="100" t="s">
        <v>1</v>
      </c>
      <c r="N124" s="101" t="s">
        <v>39</v>
      </c>
      <c r="O124" s="101" t="s">
        <v>140</v>
      </c>
      <c r="P124" s="101" t="s">
        <v>141</v>
      </c>
      <c r="Q124" s="101" t="s">
        <v>142</v>
      </c>
      <c r="R124" s="101" t="s">
        <v>143</v>
      </c>
      <c r="S124" s="101" t="s">
        <v>144</v>
      </c>
      <c r="T124" s="102" t="s">
        <v>145</v>
      </c>
      <c r="U124" s="201"/>
      <c r="V124" s="201"/>
      <c r="W124" s="201"/>
      <c r="X124" s="201"/>
      <c r="Y124" s="201"/>
      <c r="Z124" s="201"/>
      <c r="AA124" s="201"/>
      <c r="AB124" s="201"/>
      <c r="AC124" s="201"/>
      <c r="AD124" s="201"/>
      <c r="AE124" s="201"/>
    </row>
    <row r="125" s="2" customFormat="1" ht="22.8" customHeight="1">
      <c r="A125" s="38"/>
      <c r="B125" s="39"/>
      <c r="C125" s="107" t="s">
        <v>113</v>
      </c>
      <c r="D125" s="40"/>
      <c r="E125" s="40"/>
      <c r="F125" s="40"/>
      <c r="G125" s="40"/>
      <c r="H125" s="40"/>
      <c r="I125" s="40"/>
      <c r="J125" s="208">
        <f>BK125</f>
        <v>0</v>
      </c>
      <c r="K125" s="40"/>
      <c r="L125" s="44"/>
      <c r="M125" s="103"/>
      <c r="N125" s="209"/>
      <c r="O125" s="104"/>
      <c r="P125" s="210">
        <f>P126+P130+P165</f>
        <v>0</v>
      </c>
      <c r="Q125" s="104"/>
      <c r="R125" s="210">
        <f>R126+R130+R165</f>
        <v>0</v>
      </c>
      <c r="S125" s="104"/>
      <c r="T125" s="211">
        <f>T126+T130+T165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74</v>
      </c>
      <c r="AU125" s="17" t="s">
        <v>114</v>
      </c>
      <c r="BK125" s="212">
        <f>BK126+BK130+BK165</f>
        <v>0</v>
      </c>
    </row>
    <row r="126" s="12" customFormat="1" ht="25.92" customHeight="1">
      <c r="A126" s="12"/>
      <c r="B126" s="213"/>
      <c r="C126" s="214"/>
      <c r="D126" s="215" t="s">
        <v>74</v>
      </c>
      <c r="E126" s="216" t="s">
        <v>283</v>
      </c>
      <c r="F126" s="216" t="s">
        <v>961</v>
      </c>
      <c r="G126" s="214"/>
      <c r="H126" s="214"/>
      <c r="I126" s="217"/>
      <c r="J126" s="200">
        <f>BK126</f>
        <v>0</v>
      </c>
      <c r="K126" s="214"/>
      <c r="L126" s="218"/>
      <c r="M126" s="219"/>
      <c r="N126" s="220"/>
      <c r="O126" s="220"/>
      <c r="P126" s="221">
        <f>P127</f>
        <v>0</v>
      </c>
      <c r="Q126" s="220"/>
      <c r="R126" s="221">
        <f>R127</f>
        <v>0</v>
      </c>
      <c r="S126" s="220"/>
      <c r="T126" s="222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93</v>
      </c>
      <c r="AT126" s="224" t="s">
        <v>74</v>
      </c>
      <c r="AU126" s="224" t="s">
        <v>75</v>
      </c>
      <c r="AY126" s="223" t="s">
        <v>148</v>
      </c>
      <c r="BK126" s="225">
        <f>BK127</f>
        <v>0</v>
      </c>
    </row>
    <row r="127" s="12" customFormat="1" ht="22.8" customHeight="1">
      <c r="A127" s="12"/>
      <c r="B127" s="213"/>
      <c r="C127" s="214"/>
      <c r="D127" s="215" t="s">
        <v>74</v>
      </c>
      <c r="E127" s="226" t="s">
        <v>962</v>
      </c>
      <c r="F127" s="226" t="s">
        <v>1043</v>
      </c>
      <c r="G127" s="214"/>
      <c r="H127" s="214"/>
      <c r="I127" s="217"/>
      <c r="J127" s="227">
        <f>BK127</f>
        <v>0</v>
      </c>
      <c r="K127" s="214"/>
      <c r="L127" s="218"/>
      <c r="M127" s="219"/>
      <c r="N127" s="220"/>
      <c r="O127" s="220"/>
      <c r="P127" s="221">
        <f>SUM(P128:P129)</f>
        <v>0</v>
      </c>
      <c r="Q127" s="220"/>
      <c r="R127" s="221">
        <f>SUM(R128:R129)</f>
        <v>0</v>
      </c>
      <c r="S127" s="220"/>
      <c r="T127" s="222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83</v>
      </c>
      <c r="AT127" s="224" t="s">
        <v>74</v>
      </c>
      <c r="AU127" s="224" t="s">
        <v>83</v>
      </c>
      <c r="AY127" s="223" t="s">
        <v>148</v>
      </c>
      <c r="BK127" s="225">
        <f>SUM(BK128:BK129)</f>
        <v>0</v>
      </c>
    </row>
    <row r="128" s="2" customFormat="1" ht="21.75" customHeight="1">
      <c r="A128" s="38"/>
      <c r="B128" s="39"/>
      <c r="C128" s="228" t="s">
        <v>83</v>
      </c>
      <c r="D128" s="228" t="s">
        <v>150</v>
      </c>
      <c r="E128" s="229" t="s">
        <v>1044</v>
      </c>
      <c r="F128" s="230" t="s">
        <v>1045</v>
      </c>
      <c r="G128" s="231" t="s">
        <v>236</v>
      </c>
      <c r="H128" s="232">
        <v>4</v>
      </c>
      <c r="I128" s="233"/>
      <c r="J128" s="232">
        <f>ROUND(I128*H128,3)</f>
        <v>0</v>
      </c>
      <c r="K128" s="234"/>
      <c r="L128" s="44"/>
      <c r="M128" s="235" t="s">
        <v>1</v>
      </c>
      <c r="N128" s="236" t="s">
        <v>41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100</v>
      </c>
      <c r="AT128" s="239" t="s">
        <v>150</v>
      </c>
      <c r="AU128" s="239" t="s">
        <v>93</v>
      </c>
      <c r="AY128" s="17" t="s">
        <v>148</v>
      </c>
      <c r="BE128" s="240">
        <f>IF(N128="základná",J128,0)</f>
        <v>0</v>
      </c>
      <c r="BF128" s="240">
        <f>IF(N128="znížená",J128,0)</f>
        <v>0</v>
      </c>
      <c r="BG128" s="240">
        <f>IF(N128="zákl. prenesená",J128,0)</f>
        <v>0</v>
      </c>
      <c r="BH128" s="240">
        <f>IF(N128="zníž. prenesená",J128,0)</f>
        <v>0</v>
      </c>
      <c r="BI128" s="240">
        <f>IF(N128="nulová",J128,0)</f>
        <v>0</v>
      </c>
      <c r="BJ128" s="17" t="s">
        <v>93</v>
      </c>
      <c r="BK128" s="241">
        <f>ROUND(I128*H128,3)</f>
        <v>0</v>
      </c>
      <c r="BL128" s="17" t="s">
        <v>100</v>
      </c>
      <c r="BM128" s="239" t="s">
        <v>93</v>
      </c>
    </row>
    <row r="129" s="2" customFormat="1" ht="21.75" customHeight="1">
      <c r="A129" s="38"/>
      <c r="B129" s="39"/>
      <c r="C129" s="264" t="s">
        <v>93</v>
      </c>
      <c r="D129" s="264" t="s">
        <v>177</v>
      </c>
      <c r="E129" s="265" t="s">
        <v>1046</v>
      </c>
      <c r="F129" s="266" t="s">
        <v>1047</v>
      </c>
      <c r="G129" s="267" t="s">
        <v>236</v>
      </c>
      <c r="H129" s="268">
        <v>4</v>
      </c>
      <c r="I129" s="269"/>
      <c r="J129" s="268">
        <f>ROUND(I129*H129,3)</f>
        <v>0</v>
      </c>
      <c r="K129" s="270"/>
      <c r="L129" s="271"/>
      <c r="M129" s="272" t="s">
        <v>1</v>
      </c>
      <c r="N129" s="273" t="s">
        <v>41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180</v>
      </c>
      <c r="AT129" s="239" t="s">
        <v>177</v>
      </c>
      <c r="AU129" s="239" t="s">
        <v>93</v>
      </c>
      <c r="AY129" s="17" t="s">
        <v>148</v>
      </c>
      <c r="BE129" s="240">
        <f>IF(N129="základná",J129,0)</f>
        <v>0</v>
      </c>
      <c r="BF129" s="240">
        <f>IF(N129="znížená",J129,0)</f>
        <v>0</v>
      </c>
      <c r="BG129" s="240">
        <f>IF(N129="zákl. prenesená",J129,0)</f>
        <v>0</v>
      </c>
      <c r="BH129" s="240">
        <f>IF(N129="zníž. prenesená",J129,0)</f>
        <v>0</v>
      </c>
      <c r="BI129" s="240">
        <f>IF(N129="nulová",J129,0)</f>
        <v>0</v>
      </c>
      <c r="BJ129" s="17" t="s">
        <v>93</v>
      </c>
      <c r="BK129" s="241">
        <f>ROUND(I129*H129,3)</f>
        <v>0</v>
      </c>
      <c r="BL129" s="17" t="s">
        <v>100</v>
      </c>
      <c r="BM129" s="239" t="s">
        <v>100</v>
      </c>
    </row>
    <row r="130" s="12" customFormat="1" ht="25.92" customHeight="1">
      <c r="A130" s="12"/>
      <c r="B130" s="213"/>
      <c r="C130" s="214"/>
      <c r="D130" s="215" t="s">
        <v>74</v>
      </c>
      <c r="E130" s="216" t="s">
        <v>177</v>
      </c>
      <c r="F130" s="216" t="s">
        <v>982</v>
      </c>
      <c r="G130" s="214"/>
      <c r="H130" s="214"/>
      <c r="I130" s="217"/>
      <c r="J130" s="200">
        <f>BK130</f>
        <v>0</v>
      </c>
      <c r="K130" s="214"/>
      <c r="L130" s="218"/>
      <c r="M130" s="219"/>
      <c r="N130" s="220"/>
      <c r="O130" s="220"/>
      <c r="P130" s="221">
        <f>P131</f>
        <v>0</v>
      </c>
      <c r="Q130" s="220"/>
      <c r="R130" s="221">
        <f>R131</f>
        <v>0</v>
      </c>
      <c r="S130" s="220"/>
      <c r="T130" s="22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97</v>
      </c>
      <c r="AT130" s="224" t="s">
        <v>74</v>
      </c>
      <c r="AU130" s="224" t="s">
        <v>75</v>
      </c>
      <c r="AY130" s="223" t="s">
        <v>148</v>
      </c>
      <c r="BK130" s="225">
        <f>BK131</f>
        <v>0</v>
      </c>
    </row>
    <row r="131" s="12" customFormat="1" ht="22.8" customHeight="1">
      <c r="A131" s="12"/>
      <c r="B131" s="213"/>
      <c r="C131" s="214"/>
      <c r="D131" s="215" t="s">
        <v>74</v>
      </c>
      <c r="E131" s="226" t="s">
        <v>983</v>
      </c>
      <c r="F131" s="226" t="s">
        <v>984</v>
      </c>
      <c r="G131" s="214"/>
      <c r="H131" s="214"/>
      <c r="I131" s="217"/>
      <c r="J131" s="227">
        <f>BK131</f>
        <v>0</v>
      </c>
      <c r="K131" s="214"/>
      <c r="L131" s="218"/>
      <c r="M131" s="219"/>
      <c r="N131" s="220"/>
      <c r="O131" s="220"/>
      <c r="P131" s="221">
        <f>SUM(P132:P164)</f>
        <v>0</v>
      </c>
      <c r="Q131" s="220"/>
      <c r="R131" s="221">
        <f>SUM(R132:R164)</f>
        <v>0</v>
      </c>
      <c r="S131" s="220"/>
      <c r="T131" s="222">
        <f>SUM(T132:T164)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97</v>
      </c>
      <c r="AT131" s="224" t="s">
        <v>74</v>
      </c>
      <c r="AU131" s="224" t="s">
        <v>83</v>
      </c>
      <c r="AY131" s="223" t="s">
        <v>148</v>
      </c>
      <c r="BK131" s="225">
        <f>SUM(BK132:BK164)</f>
        <v>0</v>
      </c>
    </row>
    <row r="132" s="2" customFormat="1" ht="21.75" customHeight="1">
      <c r="A132" s="38"/>
      <c r="B132" s="39"/>
      <c r="C132" s="228" t="s">
        <v>97</v>
      </c>
      <c r="D132" s="228" t="s">
        <v>150</v>
      </c>
      <c r="E132" s="229" t="s">
        <v>945</v>
      </c>
      <c r="F132" s="230" t="s">
        <v>946</v>
      </c>
      <c r="G132" s="231" t="s">
        <v>184</v>
      </c>
      <c r="H132" s="232">
        <v>400</v>
      </c>
      <c r="I132" s="233"/>
      <c r="J132" s="232">
        <f>ROUND(I132*H132,3)</f>
        <v>0</v>
      </c>
      <c r="K132" s="234"/>
      <c r="L132" s="44"/>
      <c r="M132" s="235" t="s">
        <v>1</v>
      </c>
      <c r="N132" s="236" t="s">
        <v>41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431</v>
      </c>
      <c r="AT132" s="239" t="s">
        <v>150</v>
      </c>
      <c r="AU132" s="239" t="s">
        <v>93</v>
      </c>
      <c r="AY132" s="17" t="s">
        <v>148</v>
      </c>
      <c r="BE132" s="240">
        <f>IF(N132="základná",J132,0)</f>
        <v>0</v>
      </c>
      <c r="BF132" s="240">
        <f>IF(N132="znížená",J132,0)</f>
        <v>0</v>
      </c>
      <c r="BG132" s="240">
        <f>IF(N132="zákl. prenesená",J132,0)</f>
        <v>0</v>
      </c>
      <c r="BH132" s="240">
        <f>IF(N132="zníž. prenesená",J132,0)</f>
        <v>0</v>
      </c>
      <c r="BI132" s="240">
        <f>IF(N132="nulová",J132,0)</f>
        <v>0</v>
      </c>
      <c r="BJ132" s="17" t="s">
        <v>93</v>
      </c>
      <c r="BK132" s="241">
        <f>ROUND(I132*H132,3)</f>
        <v>0</v>
      </c>
      <c r="BL132" s="17" t="s">
        <v>431</v>
      </c>
      <c r="BM132" s="239" t="s">
        <v>168</v>
      </c>
    </row>
    <row r="133" s="2" customFormat="1" ht="21.75" customHeight="1">
      <c r="A133" s="38"/>
      <c r="B133" s="39"/>
      <c r="C133" s="264" t="s">
        <v>100</v>
      </c>
      <c r="D133" s="264" t="s">
        <v>177</v>
      </c>
      <c r="E133" s="265" t="s">
        <v>947</v>
      </c>
      <c r="F133" s="266" t="s">
        <v>948</v>
      </c>
      <c r="G133" s="267" t="s">
        <v>184</v>
      </c>
      <c r="H133" s="268">
        <v>400</v>
      </c>
      <c r="I133" s="269"/>
      <c r="J133" s="268">
        <f>ROUND(I133*H133,3)</f>
        <v>0</v>
      </c>
      <c r="K133" s="270"/>
      <c r="L133" s="271"/>
      <c r="M133" s="272" t="s">
        <v>1</v>
      </c>
      <c r="N133" s="273" t="s">
        <v>41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989</v>
      </c>
      <c r="AT133" s="239" t="s">
        <v>177</v>
      </c>
      <c r="AU133" s="239" t="s">
        <v>93</v>
      </c>
      <c r="AY133" s="17" t="s">
        <v>148</v>
      </c>
      <c r="BE133" s="240">
        <f>IF(N133="základná",J133,0)</f>
        <v>0</v>
      </c>
      <c r="BF133" s="240">
        <f>IF(N133="znížená",J133,0)</f>
        <v>0</v>
      </c>
      <c r="BG133" s="240">
        <f>IF(N133="zákl. prenesená",J133,0)</f>
        <v>0</v>
      </c>
      <c r="BH133" s="240">
        <f>IF(N133="zníž. prenesená",J133,0)</f>
        <v>0</v>
      </c>
      <c r="BI133" s="240">
        <f>IF(N133="nulová",J133,0)</f>
        <v>0</v>
      </c>
      <c r="BJ133" s="17" t="s">
        <v>93</v>
      </c>
      <c r="BK133" s="241">
        <f>ROUND(I133*H133,3)</f>
        <v>0</v>
      </c>
      <c r="BL133" s="17" t="s">
        <v>431</v>
      </c>
      <c r="BM133" s="239" t="s">
        <v>180</v>
      </c>
    </row>
    <row r="134" s="2" customFormat="1" ht="21.75" customHeight="1">
      <c r="A134" s="38"/>
      <c r="B134" s="39"/>
      <c r="C134" s="228" t="s">
        <v>103</v>
      </c>
      <c r="D134" s="228" t="s">
        <v>150</v>
      </c>
      <c r="E134" s="229" t="s">
        <v>1048</v>
      </c>
      <c r="F134" s="230" t="s">
        <v>1049</v>
      </c>
      <c r="G134" s="231" t="s">
        <v>236</v>
      </c>
      <c r="H134" s="232">
        <v>15</v>
      </c>
      <c r="I134" s="233"/>
      <c r="J134" s="232">
        <f>ROUND(I134*H134,3)</f>
        <v>0</v>
      </c>
      <c r="K134" s="234"/>
      <c r="L134" s="44"/>
      <c r="M134" s="235" t="s">
        <v>1</v>
      </c>
      <c r="N134" s="236" t="s">
        <v>41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431</v>
      </c>
      <c r="AT134" s="239" t="s">
        <v>150</v>
      </c>
      <c r="AU134" s="239" t="s">
        <v>93</v>
      </c>
      <c r="AY134" s="17" t="s">
        <v>148</v>
      </c>
      <c r="BE134" s="240">
        <f>IF(N134="základná",J134,0)</f>
        <v>0</v>
      </c>
      <c r="BF134" s="240">
        <f>IF(N134="znížená",J134,0)</f>
        <v>0</v>
      </c>
      <c r="BG134" s="240">
        <f>IF(N134="zákl. prenesená",J134,0)</f>
        <v>0</v>
      </c>
      <c r="BH134" s="240">
        <f>IF(N134="zníž. prenesená",J134,0)</f>
        <v>0</v>
      </c>
      <c r="BI134" s="240">
        <f>IF(N134="nulová",J134,0)</f>
        <v>0</v>
      </c>
      <c r="BJ134" s="17" t="s">
        <v>93</v>
      </c>
      <c r="BK134" s="241">
        <f>ROUND(I134*H134,3)</f>
        <v>0</v>
      </c>
      <c r="BL134" s="17" t="s">
        <v>431</v>
      </c>
      <c r="BM134" s="239" t="s">
        <v>190</v>
      </c>
    </row>
    <row r="135" s="2" customFormat="1" ht="21.75" customHeight="1">
      <c r="A135" s="38"/>
      <c r="B135" s="39"/>
      <c r="C135" s="264" t="s">
        <v>168</v>
      </c>
      <c r="D135" s="264" t="s">
        <v>177</v>
      </c>
      <c r="E135" s="265" t="s">
        <v>1050</v>
      </c>
      <c r="F135" s="266" t="s">
        <v>1051</v>
      </c>
      <c r="G135" s="267" t="s">
        <v>236</v>
      </c>
      <c r="H135" s="268">
        <v>15</v>
      </c>
      <c r="I135" s="269"/>
      <c r="J135" s="268">
        <f>ROUND(I135*H135,3)</f>
        <v>0</v>
      </c>
      <c r="K135" s="270"/>
      <c r="L135" s="271"/>
      <c r="M135" s="272" t="s">
        <v>1</v>
      </c>
      <c r="N135" s="273" t="s">
        <v>41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989</v>
      </c>
      <c r="AT135" s="239" t="s">
        <v>177</v>
      </c>
      <c r="AU135" s="239" t="s">
        <v>93</v>
      </c>
      <c r="AY135" s="17" t="s">
        <v>148</v>
      </c>
      <c r="BE135" s="240">
        <f>IF(N135="základná",J135,0)</f>
        <v>0</v>
      </c>
      <c r="BF135" s="240">
        <f>IF(N135="znížená",J135,0)</f>
        <v>0</v>
      </c>
      <c r="BG135" s="240">
        <f>IF(N135="zákl. prenesená",J135,0)</f>
        <v>0</v>
      </c>
      <c r="BH135" s="240">
        <f>IF(N135="zníž. prenesená",J135,0)</f>
        <v>0</v>
      </c>
      <c r="BI135" s="240">
        <f>IF(N135="nulová",J135,0)</f>
        <v>0</v>
      </c>
      <c r="BJ135" s="17" t="s">
        <v>93</v>
      </c>
      <c r="BK135" s="241">
        <f>ROUND(I135*H135,3)</f>
        <v>0</v>
      </c>
      <c r="BL135" s="17" t="s">
        <v>431</v>
      </c>
      <c r="BM135" s="239" t="s">
        <v>199</v>
      </c>
    </row>
    <row r="136" s="2" customFormat="1" ht="21.75" customHeight="1">
      <c r="A136" s="38"/>
      <c r="B136" s="39"/>
      <c r="C136" s="228" t="s">
        <v>176</v>
      </c>
      <c r="D136" s="228" t="s">
        <v>150</v>
      </c>
      <c r="E136" s="229" t="s">
        <v>1052</v>
      </c>
      <c r="F136" s="230" t="s">
        <v>1053</v>
      </c>
      <c r="G136" s="231" t="s">
        <v>236</v>
      </c>
      <c r="H136" s="232">
        <v>2</v>
      </c>
      <c r="I136" s="233"/>
      <c r="J136" s="232">
        <f>ROUND(I136*H136,3)</f>
        <v>0</v>
      </c>
      <c r="K136" s="234"/>
      <c r="L136" s="44"/>
      <c r="M136" s="235" t="s">
        <v>1</v>
      </c>
      <c r="N136" s="236" t="s">
        <v>41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431</v>
      </c>
      <c r="AT136" s="239" t="s">
        <v>150</v>
      </c>
      <c r="AU136" s="239" t="s">
        <v>93</v>
      </c>
      <c r="AY136" s="17" t="s">
        <v>148</v>
      </c>
      <c r="BE136" s="240">
        <f>IF(N136="základná",J136,0)</f>
        <v>0</v>
      </c>
      <c r="BF136" s="240">
        <f>IF(N136="znížená",J136,0)</f>
        <v>0</v>
      </c>
      <c r="BG136" s="240">
        <f>IF(N136="zákl. prenesená",J136,0)</f>
        <v>0</v>
      </c>
      <c r="BH136" s="240">
        <f>IF(N136="zníž. prenesená",J136,0)</f>
        <v>0</v>
      </c>
      <c r="BI136" s="240">
        <f>IF(N136="nulová",J136,0)</f>
        <v>0</v>
      </c>
      <c r="BJ136" s="17" t="s">
        <v>93</v>
      </c>
      <c r="BK136" s="241">
        <f>ROUND(I136*H136,3)</f>
        <v>0</v>
      </c>
      <c r="BL136" s="17" t="s">
        <v>431</v>
      </c>
      <c r="BM136" s="239" t="s">
        <v>207</v>
      </c>
    </row>
    <row r="137" s="2" customFormat="1" ht="21.75" customHeight="1">
      <c r="A137" s="38"/>
      <c r="B137" s="39"/>
      <c r="C137" s="264" t="s">
        <v>180</v>
      </c>
      <c r="D137" s="264" t="s">
        <v>177</v>
      </c>
      <c r="E137" s="265" t="s">
        <v>1054</v>
      </c>
      <c r="F137" s="266" t="s">
        <v>1055</v>
      </c>
      <c r="G137" s="267" t="s">
        <v>236</v>
      </c>
      <c r="H137" s="268">
        <v>2</v>
      </c>
      <c r="I137" s="269"/>
      <c r="J137" s="268">
        <f>ROUND(I137*H137,3)</f>
        <v>0</v>
      </c>
      <c r="K137" s="270"/>
      <c r="L137" s="271"/>
      <c r="M137" s="272" t="s">
        <v>1</v>
      </c>
      <c r="N137" s="273" t="s">
        <v>41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989</v>
      </c>
      <c r="AT137" s="239" t="s">
        <v>177</v>
      </c>
      <c r="AU137" s="239" t="s">
        <v>93</v>
      </c>
      <c r="AY137" s="17" t="s">
        <v>148</v>
      </c>
      <c r="BE137" s="240">
        <f>IF(N137="základná",J137,0)</f>
        <v>0</v>
      </c>
      <c r="BF137" s="240">
        <f>IF(N137="znížená",J137,0)</f>
        <v>0</v>
      </c>
      <c r="BG137" s="240">
        <f>IF(N137="zákl. prenesená",J137,0)</f>
        <v>0</v>
      </c>
      <c r="BH137" s="240">
        <f>IF(N137="zníž. prenesená",J137,0)</f>
        <v>0</v>
      </c>
      <c r="BI137" s="240">
        <f>IF(N137="nulová",J137,0)</f>
        <v>0</v>
      </c>
      <c r="BJ137" s="17" t="s">
        <v>93</v>
      </c>
      <c r="BK137" s="241">
        <f>ROUND(I137*H137,3)</f>
        <v>0</v>
      </c>
      <c r="BL137" s="17" t="s">
        <v>431</v>
      </c>
      <c r="BM137" s="239" t="s">
        <v>216</v>
      </c>
    </row>
    <row r="138" s="2" customFormat="1" ht="21.75" customHeight="1">
      <c r="A138" s="38"/>
      <c r="B138" s="39"/>
      <c r="C138" s="228" t="s">
        <v>186</v>
      </c>
      <c r="D138" s="228" t="s">
        <v>150</v>
      </c>
      <c r="E138" s="229" t="s">
        <v>1056</v>
      </c>
      <c r="F138" s="230" t="s">
        <v>1057</v>
      </c>
      <c r="G138" s="231" t="s">
        <v>236</v>
      </c>
      <c r="H138" s="232">
        <v>5</v>
      </c>
      <c r="I138" s="233"/>
      <c r="J138" s="232">
        <f>ROUND(I138*H138,3)</f>
        <v>0</v>
      </c>
      <c r="K138" s="234"/>
      <c r="L138" s="44"/>
      <c r="M138" s="235" t="s">
        <v>1</v>
      </c>
      <c r="N138" s="236" t="s">
        <v>41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431</v>
      </c>
      <c r="AT138" s="239" t="s">
        <v>150</v>
      </c>
      <c r="AU138" s="239" t="s">
        <v>93</v>
      </c>
      <c r="AY138" s="17" t="s">
        <v>148</v>
      </c>
      <c r="BE138" s="240">
        <f>IF(N138="základná",J138,0)</f>
        <v>0</v>
      </c>
      <c r="BF138" s="240">
        <f>IF(N138="znížená",J138,0)</f>
        <v>0</v>
      </c>
      <c r="BG138" s="240">
        <f>IF(N138="zákl. prenesená",J138,0)</f>
        <v>0</v>
      </c>
      <c r="BH138" s="240">
        <f>IF(N138="zníž. prenesená",J138,0)</f>
        <v>0</v>
      </c>
      <c r="BI138" s="240">
        <f>IF(N138="nulová",J138,0)</f>
        <v>0</v>
      </c>
      <c r="BJ138" s="17" t="s">
        <v>93</v>
      </c>
      <c r="BK138" s="241">
        <f>ROUND(I138*H138,3)</f>
        <v>0</v>
      </c>
      <c r="BL138" s="17" t="s">
        <v>431</v>
      </c>
      <c r="BM138" s="239" t="s">
        <v>224</v>
      </c>
    </row>
    <row r="139" s="2" customFormat="1" ht="33" customHeight="1">
      <c r="A139" s="38"/>
      <c r="B139" s="39"/>
      <c r="C139" s="264" t="s">
        <v>190</v>
      </c>
      <c r="D139" s="264" t="s">
        <v>177</v>
      </c>
      <c r="E139" s="265" t="s">
        <v>1058</v>
      </c>
      <c r="F139" s="266" t="s">
        <v>1059</v>
      </c>
      <c r="G139" s="267" t="s">
        <v>236</v>
      </c>
      <c r="H139" s="268">
        <v>5</v>
      </c>
      <c r="I139" s="269"/>
      <c r="J139" s="268">
        <f>ROUND(I139*H139,3)</f>
        <v>0</v>
      </c>
      <c r="K139" s="270"/>
      <c r="L139" s="271"/>
      <c r="M139" s="272" t="s">
        <v>1</v>
      </c>
      <c r="N139" s="273" t="s">
        <v>41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989</v>
      </c>
      <c r="AT139" s="239" t="s">
        <v>177</v>
      </c>
      <c r="AU139" s="239" t="s">
        <v>93</v>
      </c>
      <c r="AY139" s="17" t="s">
        <v>148</v>
      </c>
      <c r="BE139" s="240">
        <f>IF(N139="základná",J139,0)</f>
        <v>0</v>
      </c>
      <c r="BF139" s="240">
        <f>IF(N139="znížená",J139,0)</f>
        <v>0</v>
      </c>
      <c r="BG139" s="240">
        <f>IF(N139="zákl. prenesená",J139,0)</f>
        <v>0</v>
      </c>
      <c r="BH139" s="240">
        <f>IF(N139="zníž. prenesená",J139,0)</f>
        <v>0</v>
      </c>
      <c r="BI139" s="240">
        <f>IF(N139="nulová",J139,0)</f>
        <v>0</v>
      </c>
      <c r="BJ139" s="17" t="s">
        <v>93</v>
      </c>
      <c r="BK139" s="241">
        <f>ROUND(I139*H139,3)</f>
        <v>0</v>
      </c>
      <c r="BL139" s="17" t="s">
        <v>431</v>
      </c>
      <c r="BM139" s="239" t="s">
        <v>7</v>
      </c>
    </row>
    <row r="140" s="2" customFormat="1" ht="21.75" customHeight="1">
      <c r="A140" s="38"/>
      <c r="B140" s="39"/>
      <c r="C140" s="228" t="s">
        <v>195</v>
      </c>
      <c r="D140" s="228" t="s">
        <v>150</v>
      </c>
      <c r="E140" s="229" t="s">
        <v>1060</v>
      </c>
      <c r="F140" s="230" t="s">
        <v>1061</v>
      </c>
      <c r="G140" s="231" t="s">
        <v>236</v>
      </c>
      <c r="H140" s="232">
        <v>9</v>
      </c>
      <c r="I140" s="233"/>
      <c r="J140" s="232">
        <f>ROUND(I140*H140,3)</f>
        <v>0</v>
      </c>
      <c r="K140" s="234"/>
      <c r="L140" s="44"/>
      <c r="M140" s="235" t="s">
        <v>1</v>
      </c>
      <c r="N140" s="236" t="s">
        <v>41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431</v>
      </c>
      <c r="AT140" s="239" t="s">
        <v>150</v>
      </c>
      <c r="AU140" s="239" t="s">
        <v>93</v>
      </c>
      <c r="AY140" s="17" t="s">
        <v>148</v>
      </c>
      <c r="BE140" s="240">
        <f>IF(N140="základná",J140,0)</f>
        <v>0</v>
      </c>
      <c r="BF140" s="240">
        <f>IF(N140="znížená",J140,0)</f>
        <v>0</v>
      </c>
      <c r="BG140" s="240">
        <f>IF(N140="zákl. prenesená",J140,0)</f>
        <v>0</v>
      </c>
      <c r="BH140" s="240">
        <f>IF(N140="zníž. prenesená",J140,0)</f>
        <v>0</v>
      </c>
      <c r="BI140" s="240">
        <f>IF(N140="nulová",J140,0)</f>
        <v>0</v>
      </c>
      <c r="BJ140" s="17" t="s">
        <v>93</v>
      </c>
      <c r="BK140" s="241">
        <f>ROUND(I140*H140,3)</f>
        <v>0</v>
      </c>
      <c r="BL140" s="17" t="s">
        <v>431</v>
      </c>
      <c r="BM140" s="239" t="s">
        <v>243</v>
      </c>
    </row>
    <row r="141" s="2" customFormat="1" ht="21.75" customHeight="1">
      <c r="A141" s="38"/>
      <c r="B141" s="39"/>
      <c r="C141" s="264" t="s">
        <v>199</v>
      </c>
      <c r="D141" s="264" t="s">
        <v>177</v>
      </c>
      <c r="E141" s="265" t="s">
        <v>1062</v>
      </c>
      <c r="F141" s="266" t="s">
        <v>1063</v>
      </c>
      <c r="G141" s="267" t="s">
        <v>236</v>
      </c>
      <c r="H141" s="268">
        <v>9</v>
      </c>
      <c r="I141" s="269"/>
      <c r="J141" s="268">
        <f>ROUND(I141*H141,3)</f>
        <v>0</v>
      </c>
      <c r="K141" s="270"/>
      <c r="L141" s="271"/>
      <c r="M141" s="272" t="s">
        <v>1</v>
      </c>
      <c r="N141" s="273" t="s">
        <v>41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989</v>
      </c>
      <c r="AT141" s="239" t="s">
        <v>177</v>
      </c>
      <c r="AU141" s="239" t="s">
        <v>93</v>
      </c>
      <c r="AY141" s="17" t="s">
        <v>148</v>
      </c>
      <c r="BE141" s="240">
        <f>IF(N141="základná",J141,0)</f>
        <v>0</v>
      </c>
      <c r="BF141" s="240">
        <f>IF(N141="znížená",J141,0)</f>
        <v>0</v>
      </c>
      <c r="BG141" s="240">
        <f>IF(N141="zákl. prenesená",J141,0)</f>
        <v>0</v>
      </c>
      <c r="BH141" s="240">
        <f>IF(N141="zníž. prenesená",J141,0)</f>
        <v>0</v>
      </c>
      <c r="BI141" s="240">
        <f>IF(N141="nulová",J141,0)</f>
        <v>0</v>
      </c>
      <c r="BJ141" s="17" t="s">
        <v>93</v>
      </c>
      <c r="BK141" s="241">
        <f>ROUND(I141*H141,3)</f>
        <v>0</v>
      </c>
      <c r="BL141" s="17" t="s">
        <v>431</v>
      </c>
      <c r="BM141" s="239" t="s">
        <v>252</v>
      </c>
    </row>
    <row r="142" s="2" customFormat="1" ht="21.75" customHeight="1">
      <c r="A142" s="38"/>
      <c r="B142" s="39"/>
      <c r="C142" s="264" t="s">
        <v>203</v>
      </c>
      <c r="D142" s="264" t="s">
        <v>177</v>
      </c>
      <c r="E142" s="265" t="s">
        <v>1064</v>
      </c>
      <c r="F142" s="266" t="s">
        <v>1065</v>
      </c>
      <c r="G142" s="267" t="s">
        <v>236</v>
      </c>
      <c r="H142" s="268">
        <v>9</v>
      </c>
      <c r="I142" s="269"/>
      <c r="J142" s="268">
        <f>ROUND(I142*H142,3)</f>
        <v>0</v>
      </c>
      <c r="K142" s="270"/>
      <c r="L142" s="271"/>
      <c r="M142" s="272" t="s">
        <v>1</v>
      </c>
      <c r="N142" s="273" t="s">
        <v>41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989</v>
      </c>
      <c r="AT142" s="239" t="s">
        <v>177</v>
      </c>
      <c r="AU142" s="239" t="s">
        <v>93</v>
      </c>
      <c r="AY142" s="17" t="s">
        <v>148</v>
      </c>
      <c r="BE142" s="240">
        <f>IF(N142="základná",J142,0)</f>
        <v>0</v>
      </c>
      <c r="BF142" s="240">
        <f>IF(N142="znížená",J142,0)</f>
        <v>0</v>
      </c>
      <c r="BG142" s="240">
        <f>IF(N142="zákl. prenesená",J142,0)</f>
        <v>0</v>
      </c>
      <c r="BH142" s="240">
        <f>IF(N142="zníž. prenesená",J142,0)</f>
        <v>0</v>
      </c>
      <c r="BI142" s="240">
        <f>IF(N142="nulová",J142,0)</f>
        <v>0</v>
      </c>
      <c r="BJ142" s="17" t="s">
        <v>93</v>
      </c>
      <c r="BK142" s="241">
        <f>ROUND(I142*H142,3)</f>
        <v>0</v>
      </c>
      <c r="BL142" s="17" t="s">
        <v>431</v>
      </c>
      <c r="BM142" s="239" t="s">
        <v>261</v>
      </c>
    </row>
    <row r="143" s="2" customFormat="1" ht="21.75" customHeight="1">
      <c r="A143" s="38"/>
      <c r="B143" s="39"/>
      <c r="C143" s="228" t="s">
        <v>207</v>
      </c>
      <c r="D143" s="228" t="s">
        <v>150</v>
      </c>
      <c r="E143" s="229" t="s">
        <v>1066</v>
      </c>
      <c r="F143" s="230" t="s">
        <v>1067</v>
      </c>
      <c r="G143" s="231" t="s">
        <v>236</v>
      </c>
      <c r="H143" s="232">
        <v>3</v>
      </c>
      <c r="I143" s="233"/>
      <c r="J143" s="232">
        <f>ROUND(I143*H143,3)</f>
        <v>0</v>
      </c>
      <c r="K143" s="234"/>
      <c r="L143" s="44"/>
      <c r="M143" s="235" t="s">
        <v>1</v>
      </c>
      <c r="N143" s="236" t="s">
        <v>41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431</v>
      </c>
      <c r="AT143" s="239" t="s">
        <v>150</v>
      </c>
      <c r="AU143" s="239" t="s">
        <v>93</v>
      </c>
      <c r="AY143" s="17" t="s">
        <v>148</v>
      </c>
      <c r="BE143" s="240">
        <f>IF(N143="základná",J143,0)</f>
        <v>0</v>
      </c>
      <c r="BF143" s="240">
        <f>IF(N143="znížená",J143,0)</f>
        <v>0</v>
      </c>
      <c r="BG143" s="240">
        <f>IF(N143="zákl. prenesená",J143,0)</f>
        <v>0</v>
      </c>
      <c r="BH143" s="240">
        <f>IF(N143="zníž. prenesená",J143,0)</f>
        <v>0</v>
      </c>
      <c r="BI143" s="240">
        <f>IF(N143="nulová",J143,0)</f>
        <v>0</v>
      </c>
      <c r="BJ143" s="17" t="s">
        <v>93</v>
      </c>
      <c r="BK143" s="241">
        <f>ROUND(I143*H143,3)</f>
        <v>0</v>
      </c>
      <c r="BL143" s="17" t="s">
        <v>431</v>
      </c>
      <c r="BM143" s="239" t="s">
        <v>272</v>
      </c>
    </row>
    <row r="144" s="2" customFormat="1" ht="21.75" customHeight="1">
      <c r="A144" s="38"/>
      <c r="B144" s="39"/>
      <c r="C144" s="264" t="s">
        <v>211</v>
      </c>
      <c r="D144" s="264" t="s">
        <v>177</v>
      </c>
      <c r="E144" s="265" t="s">
        <v>1068</v>
      </c>
      <c r="F144" s="266" t="s">
        <v>1069</v>
      </c>
      <c r="G144" s="267" t="s">
        <v>236</v>
      </c>
      <c r="H144" s="268">
        <v>3</v>
      </c>
      <c r="I144" s="269"/>
      <c r="J144" s="268">
        <f>ROUND(I144*H144,3)</f>
        <v>0</v>
      </c>
      <c r="K144" s="270"/>
      <c r="L144" s="271"/>
      <c r="M144" s="272" t="s">
        <v>1</v>
      </c>
      <c r="N144" s="273" t="s">
        <v>41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989</v>
      </c>
      <c r="AT144" s="239" t="s">
        <v>177</v>
      </c>
      <c r="AU144" s="239" t="s">
        <v>93</v>
      </c>
      <c r="AY144" s="17" t="s">
        <v>148</v>
      </c>
      <c r="BE144" s="240">
        <f>IF(N144="základná",J144,0)</f>
        <v>0</v>
      </c>
      <c r="BF144" s="240">
        <f>IF(N144="znížená",J144,0)</f>
        <v>0</v>
      </c>
      <c r="BG144" s="240">
        <f>IF(N144="zákl. prenesená",J144,0)</f>
        <v>0</v>
      </c>
      <c r="BH144" s="240">
        <f>IF(N144="zníž. prenesená",J144,0)</f>
        <v>0</v>
      </c>
      <c r="BI144" s="240">
        <f>IF(N144="nulová",J144,0)</f>
        <v>0</v>
      </c>
      <c r="BJ144" s="17" t="s">
        <v>93</v>
      </c>
      <c r="BK144" s="241">
        <f>ROUND(I144*H144,3)</f>
        <v>0</v>
      </c>
      <c r="BL144" s="17" t="s">
        <v>431</v>
      </c>
      <c r="BM144" s="239" t="s">
        <v>287</v>
      </c>
    </row>
    <row r="145" s="2" customFormat="1" ht="21.75" customHeight="1">
      <c r="A145" s="38"/>
      <c r="B145" s="39"/>
      <c r="C145" s="264" t="s">
        <v>216</v>
      </c>
      <c r="D145" s="264" t="s">
        <v>177</v>
      </c>
      <c r="E145" s="265" t="s">
        <v>1062</v>
      </c>
      <c r="F145" s="266" t="s">
        <v>1063</v>
      </c>
      <c r="G145" s="267" t="s">
        <v>236</v>
      </c>
      <c r="H145" s="268">
        <v>3</v>
      </c>
      <c r="I145" s="269"/>
      <c r="J145" s="268">
        <f>ROUND(I145*H145,3)</f>
        <v>0</v>
      </c>
      <c r="K145" s="270"/>
      <c r="L145" s="271"/>
      <c r="M145" s="272" t="s">
        <v>1</v>
      </c>
      <c r="N145" s="273" t="s">
        <v>41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989</v>
      </c>
      <c r="AT145" s="239" t="s">
        <v>177</v>
      </c>
      <c r="AU145" s="239" t="s">
        <v>93</v>
      </c>
      <c r="AY145" s="17" t="s">
        <v>148</v>
      </c>
      <c r="BE145" s="240">
        <f>IF(N145="základná",J145,0)</f>
        <v>0</v>
      </c>
      <c r="BF145" s="240">
        <f>IF(N145="znížená",J145,0)</f>
        <v>0</v>
      </c>
      <c r="BG145" s="240">
        <f>IF(N145="zákl. prenesená",J145,0)</f>
        <v>0</v>
      </c>
      <c r="BH145" s="240">
        <f>IF(N145="zníž. prenesená",J145,0)</f>
        <v>0</v>
      </c>
      <c r="BI145" s="240">
        <f>IF(N145="nulová",J145,0)</f>
        <v>0</v>
      </c>
      <c r="BJ145" s="17" t="s">
        <v>93</v>
      </c>
      <c r="BK145" s="241">
        <f>ROUND(I145*H145,3)</f>
        <v>0</v>
      </c>
      <c r="BL145" s="17" t="s">
        <v>431</v>
      </c>
      <c r="BM145" s="239" t="s">
        <v>295</v>
      </c>
    </row>
    <row r="146" s="2" customFormat="1" ht="21.75" customHeight="1">
      <c r="A146" s="38"/>
      <c r="B146" s="39"/>
      <c r="C146" s="228" t="s">
        <v>220</v>
      </c>
      <c r="D146" s="228" t="s">
        <v>150</v>
      </c>
      <c r="E146" s="229" t="s">
        <v>1070</v>
      </c>
      <c r="F146" s="230" t="s">
        <v>1071</v>
      </c>
      <c r="G146" s="231" t="s">
        <v>236</v>
      </c>
      <c r="H146" s="232">
        <v>4</v>
      </c>
      <c r="I146" s="233"/>
      <c r="J146" s="232">
        <f>ROUND(I146*H146,3)</f>
        <v>0</v>
      </c>
      <c r="K146" s="234"/>
      <c r="L146" s="44"/>
      <c r="M146" s="235" t="s">
        <v>1</v>
      </c>
      <c r="N146" s="236" t="s">
        <v>41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431</v>
      </c>
      <c r="AT146" s="239" t="s">
        <v>150</v>
      </c>
      <c r="AU146" s="239" t="s">
        <v>93</v>
      </c>
      <c r="AY146" s="17" t="s">
        <v>148</v>
      </c>
      <c r="BE146" s="240">
        <f>IF(N146="základná",J146,0)</f>
        <v>0</v>
      </c>
      <c r="BF146" s="240">
        <f>IF(N146="znížená",J146,0)</f>
        <v>0</v>
      </c>
      <c r="BG146" s="240">
        <f>IF(N146="zákl. prenesená",J146,0)</f>
        <v>0</v>
      </c>
      <c r="BH146" s="240">
        <f>IF(N146="zníž. prenesená",J146,0)</f>
        <v>0</v>
      </c>
      <c r="BI146" s="240">
        <f>IF(N146="nulová",J146,0)</f>
        <v>0</v>
      </c>
      <c r="BJ146" s="17" t="s">
        <v>93</v>
      </c>
      <c r="BK146" s="241">
        <f>ROUND(I146*H146,3)</f>
        <v>0</v>
      </c>
      <c r="BL146" s="17" t="s">
        <v>431</v>
      </c>
      <c r="BM146" s="239" t="s">
        <v>302</v>
      </c>
    </row>
    <row r="147" s="2" customFormat="1" ht="21.75" customHeight="1">
      <c r="A147" s="38"/>
      <c r="B147" s="39"/>
      <c r="C147" s="264" t="s">
        <v>224</v>
      </c>
      <c r="D147" s="264" t="s">
        <v>177</v>
      </c>
      <c r="E147" s="265" t="s">
        <v>1072</v>
      </c>
      <c r="F147" s="266" t="s">
        <v>1073</v>
      </c>
      <c r="G147" s="267" t="s">
        <v>236</v>
      </c>
      <c r="H147" s="268">
        <v>4</v>
      </c>
      <c r="I147" s="269"/>
      <c r="J147" s="268">
        <f>ROUND(I147*H147,3)</f>
        <v>0</v>
      </c>
      <c r="K147" s="270"/>
      <c r="L147" s="271"/>
      <c r="M147" s="272" t="s">
        <v>1</v>
      </c>
      <c r="N147" s="273" t="s">
        <v>41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989</v>
      </c>
      <c r="AT147" s="239" t="s">
        <v>177</v>
      </c>
      <c r="AU147" s="239" t="s">
        <v>93</v>
      </c>
      <c r="AY147" s="17" t="s">
        <v>148</v>
      </c>
      <c r="BE147" s="240">
        <f>IF(N147="základná",J147,0)</f>
        <v>0</v>
      </c>
      <c r="BF147" s="240">
        <f>IF(N147="znížená",J147,0)</f>
        <v>0</v>
      </c>
      <c r="BG147" s="240">
        <f>IF(N147="zákl. prenesená",J147,0)</f>
        <v>0</v>
      </c>
      <c r="BH147" s="240">
        <f>IF(N147="zníž. prenesená",J147,0)</f>
        <v>0</v>
      </c>
      <c r="BI147" s="240">
        <f>IF(N147="nulová",J147,0)</f>
        <v>0</v>
      </c>
      <c r="BJ147" s="17" t="s">
        <v>93</v>
      </c>
      <c r="BK147" s="241">
        <f>ROUND(I147*H147,3)</f>
        <v>0</v>
      </c>
      <c r="BL147" s="17" t="s">
        <v>431</v>
      </c>
      <c r="BM147" s="239" t="s">
        <v>312</v>
      </c>
    </row>
    <row r="148" s="2" customFormat="1" ht="16.5" customHeight="1">
      <c r="A148" s="38"/>
      <c r="B148" s="39"/>
      <c r="C148" s="264" t="s">
        <v>229</v>
      </c>
      <c r="D148" s="264" t="s">
        <v>177</v>
      </c>
      <c r="E148" s="265" t="s">
        <v>1074</v>
      </c>
      <c r="F148" s="266" t="s">
        <v>1075</v>
      </c>
      <c r="G148" s="267" t="s">
        <v>236</v>
      </c>
      <c r="H148" s="268">
        <v>4</v>
      </c>
      <c r="I148" s="269"/>
      <c r="J148" s="268">
        <f>ROUND(I148*H148,3)</f>
        <v>0</v>
      </c>
      <c r="K148" s="270"/>
      <c r="L148" s="271"/>
      <c r="M148" s="272" t="s">
        <v>1</v>
      </c>
      <c r="N148" s="273" t="s">
        <v>41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989</v>
      </c>
      <c r="AT148" s="239" t="s">
        <v>177</v>
      </c>
      <c r="AU148" s="239" t="s">
        <v>93</v>
      </c>
      <c r="AY148" s="17" t="s">
        <v>148</v>
      </c>
      <c r="BE148" s="240">
        <f>IF(N148="základná",J148,0)</f>
        <v>0</v>
      </c>
      <c r="BF148" s="240">
        <f>IF(N148="znížená",J148,0)</f>
        <v>0</v>
      </c>
      <c r="BG148" s="240">
        <f>IF(N148="zákl. prenesená",J148,0)</f>
        <v>0</v>
      </c>
      <c r="BH148" s="240">
        <f>IF(N148="zníž. prenesená",J148,0)</f>
        <v>0</v>
      </c>
      <c r="BI148" s="240">
        <f>IF(N148="nulová",J148,0)</f>
        <v>0</v>
      </c>
      <c r="BJ148" s="17" t="s">
        <v>93</v>
      </c>
      <c r="BK148" s="241">
        <f>ROUND(I148*H148,3)</f>
        <v>0</v>
      </c>
      <c r="BL148" s="17" t="s">
        <v>431</v>
      </c>
      <c r="BM148" s="239" t="s">
        <v>320</v>
      </c>
    </row>
    <row r="149" s="2" customFormat="1" ht="21.75" customHeight="1">
      <c r="A149" s="38"/>
      <c r="B149" s="39"/>
      <c r="C149" s="264" t="s">
        <v>7</v>
      </c>
      <c r="D149" s="264" t="s">
        <v>177</v>
      </c>
      <c r="E149" s="265" t="s">
        <v>1062</v>
      </c>
      <c r="F149" s="266" t="s">
        <v>1063</v>
      </c>
      <c r="G149" s="267" t="s">
        <v>236</v>
      </c>
      <c r="H149" s="268">
        <v>4</v>
      </c>
      <c r="I149" s="269"/>
      <c r="J149" s="268">
        <f>ROUND(I149*H149,3)</f>
        <v>0</v>
      </c>
      <c r="K149" s="270"/>
      <c r="L149" s="271"/>
      <c r="M149" s="272" t="s">
        <v>1</v>
      </c>
      <c r="N149" s="273" t="s">
        <v>41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989</v>
      </c>
      <c r="AT149" s="239" t="s">
        <v>177</v>
      </c>
      <c r="AU149" s="239" t="s">
        <v>93</v>
      </c>
      <c r="AY149" s="17" t="s">
        <v>148</v>
      </c>
      <c r="BE149" s="240">
        <f>IF(N149="základná",J149,0)</f>
        <v>0</v>
      </c>
      <c r="BF149" s="240">
        <f>IF(N149="znížená",J149,0)</f>
        <v>0</v>
      </c>
      <c r="BG149" s="240">
        <f>IF(N149="zákl. prenesená",J149,0)</f>
        <v>0</v>
      </c>
      <c r="BH149" s="240">
        <f>IF(N149="zníž. prenesená",J149,0)</f>
        <v>0</v>
      </c>
      <c r="BI149" s="240">
        <f>IF(N149="nulová",J149,0)</f>
        <v>0</v>
      </c>
      <c r="BJ149" s="17" t="s">
        <v>93</v>
      </c>
      <c r="BK149" s="241">
        <f>ROUND(I149*H149,3)</f>
        <v>0</v>
      </c>
      <c r="BL149" s="17" t="s">
        <v>431</v>
      </c>
      <c r="BM149" s="239" t="s">
        <v>330</v>
      </c>
    </row>
    <row r="150" s="2" customFormat="1" ht="33" customHeight="1">
      <c r="A150" s="38"/>
      <c r="B150" s="39"/>
      <c r="C150" s="228" t="s">
        <v>257</v>
      </c>
      <c r="D150" s="228" t="s">
        <v>150</v>
      </c>
      <c r="E150" s="229" t="s">
        <v>1076</v>
      </c>
      <c r="F150" s="230" t="s">
        <v>1077</v>
      </c>
      <c r="G150" s="231" t="s">
        <v>236</v>
      </c>
      <c r="H150" s="232">
        <v>19</v>
      </c>
      <c r="I150" s="233"/>
      <c r="J150" s="232">
        <f>ROUND(I150*H150,3)</f>
        <v>0</v>
      </c>
      <c r="K150" s="234"/>
      <c r="L150" s="44"/>
      <c r="M150" s="235" t="s">
        <v>1</v>
      </c>
      <c r="N150" s="236" t="s">
        <v>41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431</v>
      </c>
      <c r="AT150" s="239" t="s">
        <v>150</v>
      </c>
      <c r="AU150" s="239" t="s">
        <v>93</v>
      </c>
      <c r="AY150" s="17" t="s">
        <v>148</v>
      </c>
      <c r="BE150" s="240">
        <f>IF(N150="základná",J150,0)</f>
        <v>0</v>
      </c>
      <c r="BF150" s="240">
        <f>IF(N150="znížená",J150,0)</f>
        <v>0</v>
      </c>
      <c r="BG150" s="240">
        <f>IF(N150="zákl. prenesená",J150,0)</f>
        <v>0</v>
      </c>
      <c r="BH150" s="240">
        <f>IF(N150="zníž. prenesená",J150,0)</f>
        <v>0</v>
      </c>
      <c r="BI150" s="240">
        <f>IF(N150="nulová",J150,0)</f>
        <v>0</v>
      </c>
      <c r="BJ150" s="17" t="s">
        <v>93</v>
      </c>
      <c r="BK150" s="241">
        <f>ROUND(I150*H150,3)</f>
        <v>0</v>
      </c>
      <c r="BL150" s="17" t="s">
        <v>431</v>
      </c>
      <c r="BM150" s="239" t="s">
        <v>338</v>
      </c>
    </row>
    <row r="151" s="2" customFormat="1" ht="21.75" customHeight="1">
      <c r="A151" s="38"/>
      <c r="B151" s="39"/>
      <c r="C151" s="264" t="s">
        <v>261</v>
      </c>
      <c r="D151" s="264" t="s">
        <v>177</v>
      </c>
      <c r="E151" s="265" t="s">
        <v>1078</v>
      </c>
      <c r="F151" s="266" t="s">
        <v>1079</v>
      </c>
      <c r="G151" s="267" t="s">
        <v>236</v>
      </c>
      <c r="H151" s="268">
        <v>19</v>
      </c>
      <c r="I151" s="269"/>
      <c r="J151" s="268">
        <f>ROUND(I151*H151,3)</f>
        <v>0</v>
      </c>
      <c r="K151" s="270"/>
      <c r="L151" s="271"/>
      <c r="M151" s="272" t="s">
        <v>1</v>
      </c>
      <c r="N151" s="273" t="s">
        <v>41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989</v>
      </c>
      <c r="AT151" s="239" t="s">
        <v>177</v>
      </c>
      <c r="AU151" s="239" t="s">
        <v>93</v>
      </c>
      <c r="AY151" s="17" t="s">
        <v>148</v>
      </c>
      <c r="BE151" s="240">
        <f>IF(N151="základná",J151,0)</f>
        <v>0</v>
      </c>
      <c r="BF151" s="240">
        <f>IF(N151="znížená",J151,0)</f>
        <v>0</v>
      </c>
      <c r="BG151" s="240">
        <f>IF(N151="zákl. prenesená",J151,0)</f>
        <v>0</v>
      </c>
      <c r="BH151" s="240">
        <f>IF(N151="zníž. prenesená",J151,0)</f>
        <v>0</v>
      </c>
      <c r="BI151" s="240">
        <f>IF(N151="nulová",J151,0)</f>
        <v>0</v>
      </c>
      <c r="BJ151" s="17" t="s">
        <v>93</v>
      </c>
      <c r="BK151" s="241">
        <f>ROUND(I151*H151,3)</f>
        <v>0</v>
      </c>
      <c r="BL151" s="17" t="s">
        <v>431</v>
      </c>
      <c r="BM151" s="239" t="s">
        <v>346</v>
      </c>
    </row>
    <row r="152" s="2" customFormat="1" ht="16.5" customHeight="1">
      <c r="A152" s="38"/>
      <c r="B152" s="39"/>
      <c r="C152" s="228" t="s">
        <v>291</v>
      </c>
      <c r="D152" s="228" t="s">
        <v>150</v>
      </c>
      <c r="E152" s="229" t="s">
        <v>1080</v>
      </c>
      <c r="F152" s="230" t="s">
        <v>1081</v>
      </c>
      <c r="G152" s="231" t="s">
        <v>236</v>
      </c>
      <c r="H152" s="232">
        <v>19</v>
      </c>
      <c r="I152" s="233"/>
      <c r="J152" s="232">
        <f>ROUND(I152*H152,3)</f>
        <v>0</v>
      </c>
      <c r="K152" s="234"/>
      <c r="L152" s="44"/>
      <c r="M152" s="235" t="s">
        <v>1</v>
      </c>
      <c r="N152" s="236" t="s">
        <v>41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431</v>
      </c>
      <c r="AT152" s="239" t="s">
        <v>150</v>
      </c>
      <c r="AU152" s="239" t="s">
        <v>93</v>
      </c>
      <c r="AY152" s="17" t="s">
        <v>148</v>
      </c>
      <c r="BE152" s="240">
        <f>IF(N152="základná",J152,0)</f>
        <v>0</v>
      </c>
      <c r="BF152" s="240">
        <f>IF(N152="znížená",J152,0)</f>
        <v>0</v>
      </c>
      <c r="BG152" s="240">
        <f>IF(N152="zákl. prenesená",J152,0)</f>
        <v>0</v>
      </c>
      <c r="BH152" s="240">
        <f>IF(N152="zníž. prenesená",J152,0)</f>
        <v>0</v>
      </c>
      <c r="BI152" s="240">
        <f>IF(N152="nulová",J152,0)</f>
        <v>0</v>
      </c>
      <c r="BJ152" s="17" t="s">
        <v>93</v>
      </c>
      <c r="BK152" s="241">
        <f>ROUND(I152*H152,3)</f>
        <v>0</v>
      </c>
      <c r="BL152" s="17" t="s">
        <v>431</v>
      </c>
      <c r="BM152" s="239" t="s">
        <v>354</v>
      </c>
    </row>
    <row r="153" s="2" customFormat="1" ht="16.5" customHeight="1">
      <c r="A153" s="38"/>
      <c r="B153" s="39"/>
      <c r="C153" s="228" t="s">
        <v>295</v>
      </c>
      <c r="D153" s="228" t="s">
        <v>150</v>
      </c>
      <c r="E153" s="229" t="s">
        <v>1082</v>
      </c>
      <c r="F153" s="230" t="s">
        <v>1083</v>
      </c>
      <c r="G153" s="231" t="s">
        <v>236</v>
      </c>
      <c r="H153" s="232">
        <v>16</v>
      </c>
      <c r="I153" s="233"/>
      <c r="J153" s="232">
        <f>ROUND(I153*H153,3)</f>
        <v>0</v>
      </c>
      <c r="K153" s="234"/>
      <c r="L153" s="44"/>
      <c r="M153" s="235" t="s">
        <v>1</v>
      </c>
      <c r="N153" s="236" t="s">
        <v>41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431</v>
      </c>
      <c r="AT153" s="239" t="s">
        <v>150</v>
      </c>
      <c r="AU153" s="239" t="s">
        <v>93</v>
      </c>
      <c r="AY153" s="17" t="s">
        <v>148</v>
      </c>
      <c r="BE153" s="240">
        <f>IF(N153="základná",J153,0)</f>
        <v>0</v>
      </c>
      <c r="BF153" s="240">
        <f>IF(N153="znížená",J153,0)</f>
        <v>0</v>
      </c>
      <c r="BG153" s="240">
        <f>IF(N153="zákl. prenesená",J153,0)</f>
        <v>0</v>
      </c>
      <c r="BH153" s="240">
        <f>IF(N153="zníž. prenesená",J153,0)</f>
        <v>0</v>
      </c>
      <c r="BI153" s="240">
        <f>IF(N153="nulová",J153,0)</f>
        <v>0</v>
      </c>
      <c r="BJ153" s="17" t="s">
        <v>93</v>
      </c>
      <c r="BK153" s="241">
        <f>ROUND(I153*H153,3)</f>
        <v>0</v>
      </c>
      <c r="BL153" s="17" t="s">
        <v>431</v>
      </c>
      <c r="BM153" s="239" t="s">
        <v>362</v>
      </c>
    </row>
    <row r="154" s="2" customFormat="1" ht="21.75" customHeight="1">
      <c r="A154" s="38"/>
      <c r="B154" s="39"/>
      <c r="C154" s="228" t="s">
        <v>300</v>
      </c>
      <c r="D154" s="228" t="s">
        <v>150</v>
      </c>
      <c r="E154" s="229" t="s">
        <v>1084</v>
      </c>
      <c r="F154" s="230" t="s">
        <v>1085</v>
      </c>
      <c r="G154" s="231" t="s">
        <v>184</v>
      </c>
      <c r="H154" s="232">
        <v>250</v>
      </c>
      <c r="I154" s="233"/>
      <c r="J154" s="232">
        <f>ROUND(I154*H154,3)</f>
        <v>0</v>
      </c>
      <c r="K154" s="234"/>
      <c r="L154" s="44"/>
      <c r="M154" s="235" t="s">
        <v>1</v>
      </c>
      <c r="N154" s="236" t="s">
        <v>41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431</v>
      </c>
      <c r="AT154" s="239" t="s">
        <v>150</v>
      </c>
      <c r="AU154" s="239" t="s">
        <v>93</v>
      </c>
      <c r="AY154" s="17" t="s">
        <v>148</v>
      </c>
      <c r="BE154" s="240">
        <f>IF(N154="základná",J154,0)</f>
        <v>0</v>
      </c>
      <c r="BF154" s="240">
        <f>IF(N154="znížená",J154,0)</f>
        <v>0</v>
      </c>
      <c r="BG154" s="240">
        <f>IF(N154="zákl. prenesená",J154,0)</f>
        <v>0</v>
      </c>
      <c r="BH154" s="240">
        <f>IF(N154="zníž. prenesená",J154,0)</f>
        <v>0</v>
      </c>
      <c r="BI154" s="240">
        <f>IF(N154="nulová",J154,0)</f>
        <v>0</v>
      </c>
      <c r="BJ154" s="17" t="s">
        <v>93</v>
      </c>
      <c r="BK154" s="241">
        <f>ROUND(I154*H154,3)</f>
        <v>0</v>
      </c>
      <c r="BL154" s="17" t="s">
        <v>431</v>
      </c>
      <c r="BM154" s="239" t="s">
        <v>370</v>
      </c>
    </row>
    <row r="155" s="2" customFormat="1" ht="16.5" customHeight="1">
      <c r="A155" s="38"/>
      <c r="B155" s="39"/>
      <c r="C155" s="264" t="s">
        <v>302</v>
      </c>
      <c r="D155" s="264" t="s">
        <v>177</v>
      </c>
      <c r="E155" s="265" t="s">
        <v>955</v>
      </c>
      <c r="F155" s="266" t="s">
        <v>956</v>
      </c>
      <c r="G155" s="267" t="s">
        <v>184</v>
      </c>
      <c r="H155" s="268">
        <v>250</v>
      </c>
      <c r="I155" s="269"/>
      <c r="J155" s="268">
        <f>ROUND(I155*H155,3)</f>
        <v>0</v>
      </c>
      <c r="K155" s="270"/>
      <c r="L155" s="271"/>
      <c r="M155" s="272" t="s">
        <v>1</v>
      </c>
      <c r="N155" s="273" t="s">
        <v>41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989</v>
      </c>
      <c r="AT155" s="239" t="s">
        <v>177</v>
      </c>
      <c r="AU155" s="239" t="s">
        <v>93</v>
      </c>
      <c r="AY155" s="17" t="s">
        <v>148</v>
      </c>
      <c r="BE155" s="240">
        <f>IF(N155="základná",J155,0)</f>
        <v>0</v>
      </c>
      <c r="BF155" s="240">
        <f>IF(N155="znížená",J155,0)</f>
        <v>0</v>
      </c>
      <c r="BG155" s="240">
        <f>IF(N155="zákl. prenesená",J155,0)</f>
        <v>0</v>
      </c>
      <c r="BH155" s="240">
        <f>IF(N155="zníž. prenesená",J155,0)</f>
        <v>0</v>
      </c>
      <c r="BI155" s="240">
        <f>IF(N155="nulová",J155,0)</f>
        <v>0</v>
      </c>
      <c r="BJ155" s="17" t="s">
        <v>93</v>
      </c>
      <c r="BK155" s="241">
        <f>ROUND(I155*H155,3)</f>
        <v>0</v>
      </c>
      <c r="BL155" s="17" t="s">
        <v>431</v>
      </c>
      <c r="BM155" s="239" t="s">
        <v>380</v>
      </c>
    </row>
    <row r="156" s="2" customFormat="1" ht="21.75" customHeight="1">
      <c r="A156" s="38"/>
      <c r="B156" s="39"/>
      <c r="C156" s="228" t="s">
        <v>308</v>
      </c>
      <c r="D156" s="228" t="s">
        <v>150</v>
      </c>
      <c r="E156" s="229" t="s">
        <v>1086</v>
      </c>
      <c r="F156" s="230" t="s">
        <v>1087</v>
      </c>
      <c r="G156" s="231" t="s">
        <v>184</v>
      </c>
      <c r="H156" s="232">
        <v>80</v>
      </c>
      <c r="I156" s="233"/>
      <c r="J156" s="232">
        <f>ROUND(I156*H156,3)</f>
        <v>0</v>
      </c>
      <c r="K156" s="234"/>
      <c r="L156" s="44"/>
      <c r="M156" s="235" t="s">
        <v>1</v>
      </c>
      <c r="N156" s="236" t="s">
        <v>41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431</v>
      </c>
      <c r="AT156" s="239" t="s">
        <v>150</v>
      </c>
      <c r="AU156" s="239" t="s">
        <v>93</v>
      </c>
      <c r="AY156" s="17" t="s">
        <v>148</v>
      </c>
      <c r="BE156" s="240">
        <f>IF(N156="základná",J156,0)</f>
        <v>0</v>
      </c>
      <c r="BF156" s="240">
        <f>IF(N156="znížená",J156,0)</f>
        <v>0</v>
      </c>
      <c r="BG156" s="240">
        <f>IF(N156="zákl. prenesená",J156,0)</f>
        <v>0</v>
      </c>
      <c r="BH156" s="240">
        <f>IF(N156="zníž. prenesená",J156,0)</f>
        <v>0</v>
      </c>
      <c r="BI156" s="240">
        <f>IF(N156="nulová",J156,0)</f>
        <v>0</v>
      </c>
      <c r="BJ156" s="17" t="s">
        <v>93</v>
      </c>
      <c r="BK156" s="241">
        <f>ROUND(I156*H156,3)</f>
        <v>0</v>
      </c>
      <c r="BL156" s="17" t="s">
        <v>431</v>
      </c>
      <c r="BM156" s="239" t="s">
        <v>388</v>
      </c>
    </row>
    <row r="157" s="2" customFormat="1" ht="16.5" customHeight="1">
      <c r="A157" s="38"/>
      <c r="B157" s="39"/>
      <c r="C157" s="264" t="s">
        <v>312</v>
      </c>
      <c r="D157" s="264" t="s">
        <v>177</v>
      </c>
      <c r="E157" s="265" t="s">
        <v>1088</v>
      </c>
      <c r="F157" s="266" t="s">
        <v>1089</v>
      </c>
      <c r="G157" s="267" t="s">
        <v>184</v>
      </c>
      <c r="H157" s="268">
        <v>80</v>
      </c>
      <c r="I157" s="269"/>
      <c r="J157" s="268">
        <f>ROUND(I157*H157,3)</f>
        <v>0</v>
      </c>
      <c r="K157" s="270"/>
      <c r="L157" s="271"/>
      <c r="M157" s="272" t="s">
        <v>1</v>
      </c>
      <c r="N157" s="273" t="s">
        <v>41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989</v>
      </c>
      <c r="AT157" s="239" t="s">
        <v>177</v>
      </c>
      <c r="AU157" s="239" t="s">
        <v>93</v>
      </c>
      <c r="AY157" s="17" t="s">
        <v>148</v>
      </c>
      <c r="BE157" s="240">
        <f>IF(N157="základná",J157,0)</f>
        <v>0</v>
      </c>
      <c r="BF157" s="240">
        <f>IF(N157="znížená",J157,0)</f>
        <v>0</v>
      </c>
      <c r="BG157" s="240">
        <f>IF(N157="zákl. prenesená",J157,0)</f>
        <v>0</v>
      </c>
      <c r="BH157" s="240">
        <f>IF(N157="zníž. prenesená",J157,0)</f>
        <v>0</v>
      </c>
      <c r="BI157" s="240">
        <f>IF(N157="nulová",J157,0)</f>
        <v>0</v>
      </c>
      <c r="BJ157" s="17" t="s">
        <v>93</v>
      </c>
      <c r="BK157" s="241">
        <f>ROUND(I157*H157,3)</f>
        <v>0</v>
      </c>
      <c r="BL157" s="17" t="s">
        <v>431</v>
      </c>
      <c r="BM157" s="239" t="s">
        <v>396</v>
      </c>
    </row>
    <row r="158" s="2" customFormat="1" ht="21.75" customHeight="1">
      <c r="A158" s="38"/>
      <c r="B158" s="39"/>
      <c r="C158" s="228" t="s">
        <v>316</v>
      </c>
      <c r="D158" s="228" t="s">
        <v>150</v>
      </c>
      <c r="E158" s="229" t="s">
        <v>1090</v>
      </c>
      <c r="F158" s="230" t="s">
        <v>1091</v>
      </c>
      <c r="G158" s="231" t="s">
        <v>184</v>
      </c>
      <c r="H158" s="232">
        <v>30</v>
      </c>
      <c r="I158" s="233"/>
      <c r="J158" s="232">
        <f>ROUND(I158*H158,3)</f>
        <v>0</v>
      </c>
      <c r="K158" s="234"/>
      <c r="L158" s="44"/>
      <c r="M158" s="235" t="s">
        <v>1</v>
      </c>
      <c r="N158" s="236" t="s">
        <v>41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431</v>
      </c>
      <c r="AT158" s="239" t="s">
        <v>150</v>
      </c>
      <c r="AU158" s="239" t="s">
        <v>93</v>
      </c>
      <c r="AY158" s="17" t="s">
        <v>148</v>
      </c>
      <c r="BE158" s="240">
        <f>IF(N158="základná",J158,0)</f>
        <v>0</v>
      </c>
      <c r="BF158" s="240">
        <f>IF(N158="znížená",J158,0)</f>
        <v>0</v>
      </c>
      <c r="BG158" s="240">
        <f>IF(N158="zákl. prenesená",J158,0)</f>
        <v>0</v>
      </c>
      <c r="BH158" s="240">
        <f>IF(N158="zníž. prenesená",J158,0)</f>
        <v>0</v>
      </c>
      <c r="BI158" s="240">
        <f>IF(N158="nulová",J158,0)</f>
        <v>0</v>
      </c>
      <c r="BJ158" s="17" t="s">
        <v>93</v>
      </c>
      <c r="BK158" s="241">
        <f>ROUND(I158*H158,3)</f>
        <v>0</v>
      </c>
      <c r="BL158" s="17" t="s">
        <v>431</v>
      </c>
      <c r="BM158" s="239" t="s">
        <v>407</v>
      </c>
    </row>
    <row r="159" s="2" customFormat="1" ht="16.5" customHeight="1">
      <c r="A159" s="38"/>
      <c r="B159" s="39"/>
      <c r="C159" s="264" t="s">
        <v>320</v>
      </c>
      <c r="D159" s="264" t="s">
        <v>177</v>
      </c>
      <c r="E159" s="265" t="s">
        <v>1092</v>
      </c>
      <c r="F159" s="266" t="s">
        <v>1093</v>
      </c>
      <c r="G159" s="267" t="s">
        <v>184</v>
      </c>
      <c r="H159" s="268">
        <v>30</v>
      </c>
      <c r="I159" s="269"/>
      <c r="J159" s="268">
        <f>ROUND(I159*H159,3)</f>
        <v>0</v>
      </c>
      <c r="K159" s="270"/>
      <c r="L159" s="271"/>
      <c r="M159" s="272" t="s">
        <v>1</v>
      </c>
      <c r="N159" s="273" t="s">
        <v>41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989</v>
      </c>
      <c r="AT159" s="239" t="s">
        <v>177</v>
      </c>
      <c r="AU159" s="239" t="s">
        <v>93</v>
      </c>
      <c r="AY159" s="17" t="s">
        <v>148</v>
      </c>
      <c r="BE159" s="240">
        <f>IF(N159="základná",J159,0)</f>
        <v>0</v>
      </c>
      <c r="BF159" s="240">
        <f>IF(N159="znížená",J159,0)</f>
        <v>0</v>
      </c>
      <c r="BG159" s="240">
        <f>IF(N159="zákl. prenesená",J159,0)</f>
        <v>0</v>
      </c>
      <c r="BH159" s="240">
        <f>IF(N159="zníž. prenesená",J159,0)</f>
        <v>0</v>
      </c>
      <c r="BI159" s="240">
        <f>IF(N159="nulová",J159,0)</f>
        <v>0</v>
      </c>
      <c r="BJ159" s="17" t="s">
        <v>93</v>
      </c>
      <c r="BK159" s="241">
        <f>ROUND(I159*H159,3)</f>
        <v>0</v>
      </c>
      <c r="BL159" s="17" t="s">
        <v>431</v>
      </c>
      <c r="BM159" s="239" t="s">
        <v>415</v>
      </c>
    </row>
    <row r="160" s="2" customFormat="1" ht="21.75" customHeight="1">
      <c r="A160" s="38"/>
      <c r="B160" s="39"/>
      <c r="C160" s="228" t="s">
        <v>362</v>
      </c>
      <c r="D160" s="228" t="s">
        <v>150</v>
      </c>
      <c r="E160" s="229" t="s">
        <v>1094</v>
      </c>
      <c r="F160" s="230" t="s">
        <v>1095</v>
      </c>
      <c r="G160" s="231" t="s">
        <v>236</v>
      </c>
      <c r="H160" s="232">
        <v>3</v>
      </c>
      <c r="I160" s="233"/>
      <c r="J160" s="232">
        <f>ROUND(I160*H160,3)</f>
        <v>0</v>
      </c>
      <c r="K160" s="234"/>
      <c r="L160" s="44"/>
      <c r="M160" s="235" t="s">
        <v>1</v>
      </c>
      <c r="N160" s="236" t="s">
        <v>41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431</v>
      </c>
      <c r="AT160" s="239" t="s">
        <v>150</v>
      </c>
      <c r="AU160" s="239" t="s">
        <v>93</v>
      </c>
      <c r="AY160" s="17" t="s">
        <v>148</v>
      </c>
      <c r="BE160" s="240">
        <f>IF(N160="základná",J160,0)</f>
        <v>0</v>
      </c>
      <c r="BF160" s="240">
        <f>IF(N160="znížená",J160,0)</f>
        <v>0</v>
      </c>
      <c r="BG160" s="240">
        <f>IF(N160="zákl. prenesená",J160,0)</f>
        <v>0</v>
      </c>
      <c r="BH160" s="240">
        <f>IF(N160="zníž. prenesená",J160,0)</f>
        <v>0</v>
      </c>
      <c r="BI160" s="240">
        <f>IF(N160="nulová",J160,0)</f>
        <v>0</v>
      </c>
      <c r="BJ160" s="17" t="s">
        <v>93</v>
      </c>
      <c r="BK160" s="241">
        <f>ROUND(I160*H160,3)</f>
        <v>0</v>
      </c>
      <c r="BL160" s="17" t="s">
        <v>431</v>
      </c>
      <c r="BM160" s="239" t="s">
        <v>423</v>
      </c>
    </row>
    <row r="161" s="2" customFormat="1" ht="21.75" customHeight="1">
      <c r="A161" s="38"/>
      <c r="B161" s="39"/>
      <c r="C161" s="264" t="s">
        <v>366</v>
      </c>
      <c r="D161" s="264" t="s">
        <v>177</v>
      </c>
      <c r="E161" s="265" t="s">
        <v>1096</v>
      </c>
      <c r="F161" s="266" t="s">
        <v>1097</v>
      </c>
      <c r="G161" s="267" t="s">
        <v>236</v>
      </c>
      <c r="H161" s="268">
        <v>3</v>
      </c>
      <c r="I161" s="269"/>
      <c r="J161" s="268">
        <f>ROUND(I161*H161,3)</f>
        <v>0</v>
      </c>
      <c r="K161" s="270"/>
      <c r="L161" s="271"/>
      <c r="M161" s="272" t="s">
        <v>1</v>
      </c>
      <c r="N161" s="273" t="s">
        <v>41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989</v>
      </c>
      <c r="AT161" s="239" t="s">
        <v>177</v>
      </c>
      <c r="AU161" s="239" t="s">
        <v>93</v>
      </c>
      <c r="AY161" s="17" t="s">
        <v>148</v>
      </c>
      <c r="BE161" s="240">
        <f>IF(N161="základná",J161,0)</f>
        <v>0</v>
      </c>
      <c r="BF161" s="240">
        <f>IF(N161="znížená",J161,0)</f>
        <v>0</v>
      </c>
      <c r="BG161" s="240">
        <f>IF(N161="zákl. prenesená",J161,0)</f>
        <v>0</v>
      </c>
      <c r="BH161" s="240">
        <f>IF(N161="zníž. prenesená",J161,0)</f>
        <v>0</v>
      </c>
      <c r="BI161" s="240">
        <f>IF(N161="nulová",J161,0)</f>
        <v>0</v>
      </c>
      <c r="BJ161" s="17" t="s">
        <v>93</v>
      </c>
      <c r="BK161" s="241">
        <f>ROUND(I161*H161,3)</f>
        <v>0</v>
      </c>
      <c r="BL161" s="17" t="s">
        <v>431</v>
      </c>
      <c r="BM161" s="239" t="s">
        <v>431</v>
      </c>
    </row>
    <row r="162" s="2" customFormat="1" ht="33" customHeight="1">
      <c r="A162" s="38"/>
      <c r="B162" s="39"/>
      <c r="C162" s="228" t="s">
        <v>334</v>
      </c>
      <c r="D162" s="228" t="s">
        <v>150</v>
      </c>
      <c r="E162" s="229" t="s">
        <v>990</v>
      </c>
      <c r="F162" s="230" t="s">
        <v>991</v>
      </c>
      <c r="G162" s="231" t="s">
        <v>184</v>
      </c>
      <c r="H162" s="232">
        <v>100</v>
      </c>
      <c r="I162" s="233"/>
      <c r="J162" s="232">
        <f>ROUND(I162*H162,3)</f>
        <v>0</v>
      </c>
      <c r="K162" s="234"/>
      <c r="L162" s="44"/>
      <c r="M162" s="235" t="s">
        <v>1</v>
      </c>
      <c r="N162" s="236" t="s">
        <v>41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431</v>
      </c>
      <c r="AT162" s="239" t="s">
        <v>150</v>
      </c>
      <c r="AU162" s="239" t="s">
        <v>93</v>
      </c>
      <c r="AY162" s="17" t="s">
        <v>148</v>
      </c>
      <c r="BE162" s="240">
        <f>IF(N162="základná",J162,0)</f>
        <v>0</v>
      </c>
      <c r="BF162" s="240">
        <f>IF(N162="znížená",J162,0)</f>
        <v>0</v>
      </c>
      <c r="BG162" s="240">
        <f>IF(N162="zákl. prenesená",J162,0)</f>
        <v>0</v>
      </c>
      <c r="BH162" s="240">
        <f>IF(N162="zníž. prenesená",J162,0)</f>
        <v>0</v>
      </c>
      <c r="BI162" s="240">
        <f>IF(N162="nulová",J162,0)</f>
        <v>0</v>
      </c>
      <c r="BJ162" s="17" t="s">
        <v>93</v>
      </c>
      <c r="BK162" s="241">
        <f>ROUND(I162*H162,3)</f>
        <v>0</v>
      </c>
      <c r="BL162" s="17" t="s">
        <v>431</v>
      </c>
      <c r="BM162" s="239" t="s">
        <v>439</v>
      </c>
    </row>
    <row r="163" s="2" customFormat="1" ht="16.5" customHeight="1">
      <c r="A163" s="38"/>
      <c r="B163" s="39"/>
      <c r="C163" s="228" t="s">
        <v>338</v>
      </c>
      <c r="D163" s="228" t="s">
        <v>150</v>
      </c>
      <c r="E163" s="229" t="s">
        <v>1098</v>
      </c>
      <c r="F163" s="230" t="s">
        <v>1099</v>
      </c>
      <c r="G163" s="231" t="s">
        <v>740</v>
      </c>
      <c r="H163" s="233"/>
      <c r="I163" s="233"/>
      <c r="J163" s="232">
        <f>ROUND(I163*H163,3)</f>
        <v>0</v>
      </c>
      <c r="K163" s="234"/>
      <c r="L163" s="44"/>
      <c r="M163" s="235" t="s">
        <v>1</v>
      </c>
      <c r="N163" s="236" t="s">
        <v>41</v>
      </c>
      <c r="O163" s="91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431</v>
      </c>
      <c r="AT163" s="239" t="s">
        <v>150</v>
      </c>
      <c r="AU163" s="239" t="s">
        <v>93</v>
      </c>
      <c r="AY163" s="17" t="s">
        <v>148</v>
      </c>
      <c r="BE163" s="240">
        <f>IF(N163="základná",J163,0)</f>
        <v>0</v>
      </c>
      <c r="BF163" s="240">
        <f>IF(N163="znížená",J163,0)</f>
        <v>0</v>
      </c>
      <c r="BG163" s="240">
        <f>IF(N163="zákl. prenesená",J163,0)</f>
        <v>0</v>
      </c>
      <c r="BH163" s="240">
        <f>IF(N163="zníž. prenesená",J163,0)</f>
        <v>0</v>
      </c>
      <c r="BI163" s="240">
        <f>IF(N163="nulová",J163,0)</f>
        <v>0</v>
      </c>
      <c r="BJ163" s="17" t="s">
        <v>93</v>
      </c>
      <c r="BK163" s="241">
        <f>ROUND(I163*H163,3)</f>
        <v>0</v>
      </c>
      <c r="BL163" s="17" t="s">
        <v>431</v>
      </c>
      <c r="BM163" s="239" t="s">
        <v>447</v>
      </c>
    </row>
    <row r="164" s="2" customFormat="1" ht="16.5" customHeight="1">
      <c r="A164" s="38"/>
      <c r="B164" s="39"/>
      <c r="C164" s="228" t="s">
        <v>342</v>
      </c>
      <c r="D164" s="228" t="s">
        <v>150</v>
      </c>
      <c r="E164" s="229" t="s">
        <v>1100</v>
      </c>
      <c r="F164" s="230" t="s">
        <v>1101</v>
      </c>
      <c r="G164" s="231" t="s">
        <v>740</v>
      </c>
      <c r="H164" s="233"/>
      <c r="I164" s="233"/>
      <c r="J164" s="232">
        <f>ROUND(I164*H164,3)</f>
        <v>0</v>
      </c>
      <c r="K164" s="234"/>
      <c r="L164" s="44"/>
      <c r="M164" s="235" t="s">
        <v>1</v>
      </c>
      <c r="N164" s="236" t="s">
        <v>41</v>
      </c>
      <c r="O164" s="91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431</v>
      </c>
      <c r="AT164" s="239" t="s">
        <v>150</v>
      </c>
      <c r="AU164" s="239" t="s">
        <v>93</v>
      </c>
      <c r="AY164" s="17" t="s">
        <v>148</v>
      </c>
      <c r="BE164" s="240">
        <f>IF(N164="základná",J164,0)</f>
        <v>0</v>
      </c>
      <c r="BF164" s="240">
        <f>IF(N164="znížená",J164,0)</f>
        <v>0</v>
      </c>
      <c r="BG164" s="240">
        <f>IF(N164="zákl. prenesená",J164,0)</f>
        <v>0</v>
      </c>
      <c r="BH164" s="240">
        <f>IF(N164="zníž. prenesená",J164,0)</f>
        <v>0</v>
      </c>
      <c r="BI164" s="240">
        <f>IF(N164="nulová",J164,0)</f>
        <v>0</v>
      </c>
      <c r="BJ164" s="17" t="s">
        <v>93</v>
      </c>
      <c r="BK164" s="241">
        <f>ROUND(I164*H164,3)</f>
        <v>0</v>
      </c>
      <c r="BL164" s="17" t="s">
        <v>431</v>
      </c>
      <c r="BM164" s="239" t="s">
        <v>455</v>
      </c>
    </row>
    <row r="165" s="2" customFormat="1" ht="49.92" customHeight="1">
      <c r="A165" s="38"/>
      <c r="B165" s="39"/>
      <c r="C165" s="40"/>
      <c r="D165" s="40"/>
      <c r="E165" s="216" t="s">
        <v>589</v>
      </c>
      <c r="F165" s="216" t="s">
        <v>590</v>
      </c>
      <c r="G165" s="40"/>
      <c r="H165" s="40"/>
      <c r="I165" s="40"/>
      <c r="J165" s="200">
        <f>BK165</f>
        <v>0</v>
      </c>
      <c r="K165" s="40"/>
      <c r="L165" s="44"/>
      <c r="M165" s="274"/>
      <c r="N165" s="27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74</v>
      </c>
      <c r="AU165" s="17" t="s">
        <v>75</v>
      </c>
      <c r="AY165" s="17" t="s">
        <v>591</v>
      </c>
      <c r="BK165" s="241">
        <f>SUM(BK166:BK170)</f>
        <v>0</v>
      </c>
    </row>
    <row r="166" s="2" customFormat="1" ht="16.32" customHeight="1">
      <c r="A166" s="38"/>
      <c r="B166" s="39"/>
      <c r="C166" s="276" t="s">
        <v>1</v>
      </c>
      <c r="D166" s="276" t="s">
        <v>150</v>
      </c>
      <c r="E166" s="277" t="s">
        <v>1</v>
      </c>
      <c r="F166" s="278" t="s">
        <v>1</v>
      </c>
      <c r="G166" s="279" t="s">
        <v>1</v>
      </c>
      <c r="H166" s="280"/>
      <c r="I166" s="280"/>
      <c r="J166" s="281">
        <f>BK166</f>
        <v>0</v>
      </c>
      <c r="K166" s="234"/>
      <c r="L166" s="44"/>
      <c r="M166" s="282" t="s">
        <v>1</v>
      </c>
      <c r="N166" s="283" t="s">
        <v>41</v>
      </c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591</v>
      </c>
      <c r="AU166" s="17" t="s">
        <v>83</v>
      </c>
      <c r="AY166" s="17" t="s">
        <v>591</v>
      </c>
      <c r="BE166" s="240">
        <f>IF(N166="základná",J166,0)</f>
        <v>0</v>
      </c>
      <c r="BF166" s="240">
        <f>IF(N166="znížená",J166,0)</f>
        <v>0</v>
      </c>
      <c r="BG166" s="240">
        <f>IF(N166="zákl. prenesená",J166,0)</f>
        <v>0</v>
      </c>
      <c r="BH166" s="240">
        <f>IF(N166="zníž. prenesená",J166,0)</f>
        <v>0</v>
      </c>
      <c r="BI166" s="240">
        <f>IF(N166="nulová",J166,0)</f>
        <v>0</v>
      </c>
      <c r="BJ166" s="17" t="s">
        <v>93</v>
      </c>
      <c r="BK166" s="241">
        <f>I166*H166</f>
        <v>0</v>
      </c>
    </row>
    <row r="167" s="2" customFormat="1" ht="16.32" customHeight="1">
      <c r="A167" s="38"/>
      <c r="B167" s="39"/>
      <c r="C167" s="276" t="s">
        <v>1</v>
      </c>
      <c r="D167" s="276" t="s">
        <v>150</v>
      </c>
      <c r="E167" s="277" t="s">
        <v>1</v>
      </c>
      <c r="F167" s="278" t="s">
        <v>1</v>
      </c>
      <c r="G167" s="279" t="s">
        <v>1</v>
      </c>
      <c r="H167" s="280"/>
      <c r="I167" s="280"/>
      <c r="J167" s="281">
        <f>BK167</f>
        <v>0</v>
      </c>
      <c r="K167" s="234"/>
      <c r="L167" s="44"/>
      <c r="M167" s="282" t="s">
        <v>1</v>
      </c>
      <c r="N167" s="283" t="s">
        <v>41</v>
      </c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591</v>
      </c>
      <c r="AU167" s="17" t="s">
        <v>83</v>
      </c>
      <c r="AY167" s="17" t="s">
        <v>591</v>
      </c>
      <c r="BE167" s="240">
        <f>IF(N167="základná",J167,0)</f>
        <v>0</v>
      </c>
      <c r="BF167" s="240">
        <f>IF(N167="znížená",J167,0)</f>
        <v>0</v>
      </c>
      <c r="BG167" s="240">
        <f>IF(N167="zákl. prenesená",J167,0)</f>
        <v>0</v>
      </c>
      <c r="BH167" s="240">
        <f>IF(N167="zníž. prenesená",J167,0)</f>
        <v>0</v>
      </c>
      <c r="BI167" s="240">
        <f>IF(N167="nulová",J167,0)</f>
        <v>0</v>
      </c>
      <c r="BJ167" s="17" t="s">
        <v>93</v>
      </c>
      <c r="BK167" s="241">
        <f>I167*H167</f>
        <v>0</v>
      </c>
    </row>
    <row r="168" s="2" customFormat="1" ht="16.32" customHeight="1">
      <c r="A168" s="38"/>
      <c r="B168" s="39"/>
      <c r="C168" s="276" t="s">
        <v>1</v>
      </c>
      <c r="D168" s="276" t="s">
        <v>150</v>
      </c>
      <c r="E168" s="277" t="s">
        <v>1</v>
      </c>
      <c r="F168" s="278" t="s">
        <v>1</v>
      </c>
      <c r="G168" s="279" t="s">
        <v>1</v>
      </c>
      <c r="H168" s="280"/>
      <c r="I168" s="280"/>
      <c r="J168" s="281">
        <f>BK168</f>
        <v>0</v>
      </c>
      <c r="K168" s="234"/>
      <c r="L168" s="44"/>
      <c r="M168" s="282" t="s">
        <v>1</v>
      </c>
      <c r="N168" s="283" t="s">
        <v>41</v>
      </c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591</v>
      </c>
      <c r="AU168" s="17" t="s">
        <v>83</v>
      </c>
      <c r="AY168" s="17" t="s">
        <v>591</v>
      </c>
      <c r="BE168" s="240">
        <f>IF(N168="základná",J168,0)</f>
        <v>0</v>
      </c>
      <c r="BF168" s="240">
        <f>IF(N168="znížená",J168,0)</f>
        <v>0</v>
      </c>
      <c r="BG168" s="240">
        <f>IF(N168="zákl. prenesená",J168,0)</f>
        <v>0</v>
      </c>
      <c r="BH168" s="240">
        <f>IF(N168="zníž. prenesená",J168,0)</f>
        <v>0</v>
      </c>
      <c r="BI168" s="240">
        <f>IF(N168="nulová",J168,0)</f>
        <v>0</v>
      </c>
      <c r="BJ168" s="17" t="s">
        <v>93</v>
      </c>
      <c r="BK168" s="241">
        <f>I168*H168</f>
        <v>0</v>
      </c>
    </row>
    <row r="169" s="2" customFormat="1" ht="16.32" customHeight="1">
      <c r="A169" s="38"/>
      <c r="B169" s="39"/>
      <c r="C169" s="276" t="s">
        <v>1</v>
      </c>
      <c r="D169" s="276" t="s">
        <v>150</v>
      </c>
      <c r="E169" s="277" t="s">
        <v>1</v>
      </c>
      <c r="F169" s="278" t="s">
        <v>1</v>
      </c>
      <c r="G169" s="279" t="s">
        <v>1</v>
      </c>
      <c r="H169" s="280"/>
      <c r="I169" s="280"/>
      <c r="J169" s="281">
        <f>BK169</f>
        <v>0</v>
      </c>
      <c r="K169" s="234"/>
      <c r="L169" s="44"/>
      <c r="M169" s="282" t="s">
        <v>1</v>
      </c>
      <c r="N169" s="283" t="s">
        <v>41</v>
      </c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591</v>
      </c>
      <c r="AU169" s="17" t="s">
        <v>83</v>
      </c>
      <c r="AY169" s="17" t="s">
        <v>591</v>
      </c>
      <c r="BE169" s="240">
        <f>IF(N169="základná",J169,0)</f>
        <v>0</v>
      </c>
      <c r="BF169" s="240">
        <f>IF(N169="znížená",J169,0)</f>
        <v>0</v>
      </c>
      <c r="BG169" s="240">
        <f>IF(N169="zákl. prenesená",J169,0)</f>
        <v>0</v>
      </c>
      <c r="BH169" s="240">
        <f>IF(N169="zníž. prenesená",J169,0)</f>
        <v>0</v>
      </c>
      <c r="BI169" s="240">
        <f>IF(N169="nulová",J169,0)</f>
        <v>0</v>
      </c>
      <c r="BJ169" s="17" t="s">
        <v>93</v>
      </c>
      <c r="BK169" s="241">
        <f>I169*H169</f>
        <v>0</v>
      </c>
    </row>
    <row r="170" s="2" customFormat="1" ht="16.32" customHeight="1">
      <c r="A170" s="38"/>
      <c r="B170" s="39"/>
      <c r="C170" s="276" t="s">
        <v>1</v>
      </c>
      <c r="D170" s="276" t="s">
        <v>150</v>
      </c>
      <c r="E170" s="277" t="s">
        <v>1</v>
      </c>
      <c r="F170" s="278" t="s">
        <v>1</v>
      </c>
      <c r="G170" s="279" t="s">
        <v>1</v>
      </c>
      <c r="H170" s="280"/>
      <c r="I170" s="280"/>
      <c r="J170" s="281">
        <f>BK170</f>
        <v>0</v>
      </c>
      <c r="K170" s="234"/>
      <c r="L170" s="44"/>
      <c r="M170" s="282" t="s">
        <v>1</v>
      </c>
      <c r="N170" s="283" t="s">
        <v>41</v>
      </c>
      <c r="O170" s="284"/>
      <c r="P170" s="284"/>
      <c r="Q170" s="284"/>
      <c r="R170" s="284"/>
      <c r="S170" s="284"/>
      <c r="T170" s="2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591</v>
      </c>
      <c r="AU170" s="17" t="s">
        <v>83</v>
      </c>
      <c r="AY170" s="17" t="s">
        <v>591</v>
      </c>
      <c r="BE170" s="240">
        <f>IF(N170="základná",J170,0)</f>
        <v>0</v>
      </c>
      <c r="BF170" s="240">
        <f>IF(N170="znížená",J170,0)</f>
        <v>0</v>
      </c>
      <c r="BG170" s="240">
        <f>IF(N170="zákl. prenesená",J170,0)</f>
        <v>0</v>
      </c>
      <c r="BH170" s="240">
        <f>IF(N170="zníž. prenesená",J170,0)</f>
        <v>0</v>
      </c>
      <c r="BI170" s="240">
        <f>IF(N170="nulová",J170,0)</f>
        <v>0</v>
      </c>
      <c r="BJ170" s="17" t="s">
        <v>93</v>
      </c>
      <c r="BK170" s="241">
        <f>I170*H170</f>
        <v>0</v>
      </c>
    </row>
    <row r="171" s="2" customFormat="1" ht="6.96" customHeight="1">
      <c r="A171" s="38"/>
      <c r="B171" s="66"/>
      <c r="C171" s="67"/>
      <c r="D171" s="67"/>
      <c r="E171" s="67"/>
      <c r="F171" s="67"/>
      <c r="G171" s="67"/>
      <c r="H171" s="67"/>
      <c r="I171" s="67"/>
      <c r="J171" s="67"/>
      <c r="K171" s="67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PCwsck6z5CXJtehsTpnG+9WcYoAToGfm0eZ2QQYePF6qtrfcwpkuYmEHXhAl1T3qiazbDBl2y0bnifVZEtozLQ==" hashValue="u8bdGPBIBxnbNH+6DfYfHqNd+A1w+wsi8hjWKdjhRBY6vpLXztxCxaiT0++3XGnkK99c+PFKsGkgnO3c0u31/g==" algorithmName="SHA-512" password="CA41"/>
  <autoFilter ref="C124:K1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dataValidations count="2">
    <dataValidation type="list" allowBlank="1" showInputMessage="1" showErrorMessage="1" error="Povolené sú hodnoty K, M." sqref="D166:D171">
      <formula1>"K, M"</formula1>
    </dataValidation>
    <dataValidation type="list" allowBlank="1" showInputMessage="1" showErrorMessage="1" error="Povolené sú hodnoty základná, znížená, nulová." sqref="N166:N171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75</v>
      </c>
    </row>
    <row r="4" hidden="1" s="1" customFormat="1" ht="24.96" customHeight="1">
      <c r="B4" s="20"/>
      <c r="D4" s="148" t="s">
        <v>106</v>
      </c>
      <c r="L4" s="20"/>
      <c r="M4" s="149" t="s">
        <v>9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14</v>
      </c>
      <c r="L6" s="20"/>
    </row>
    <row r="7" hidden="1" s="1" customFormat="1" ht="16.5" customHeight="1">
      <c r="B7" s="20"/>
      <c r="E7" s="151" t="str">
        <f>'Rekapitulácia stavby'!K6</f>
        <v>Interreg - Youmobil - Renovácia železničnej stanice Brezno - mesto</v>
      </c>
      <c r="F7" s="150"/>
      <c r="G7" s="150"/>
      <c r="H7" s="150"/>
      <c r="L7" s="20"/>
    </row>
    <row r="8" hidden="1" s="1" customFormat="1" ht="12" customHeight="1">
      <c r="B8" s="20"/>
      <c r="D8" s="150" t="s">
        <v>107</v>
      </c>
      <c r="L8" s="20"/>
    </row>
    <row r="9" hidden="1" s="2" customFormat="1" ht="16.5" customHeight="1">
      <c r="A9" s="38"/>
      <c r="B9" s="44"/>
      <c r="C9" s="38"/>
      <c r="D9" s="38"/>
      <c r="E9" s="151" t="s">
        <v>930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931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2" t="s">
        <v>1102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16</v>
      </c>
      <c r="E13" s="38"/>
      <c r="F13" s="141" t="s">
        <v>1</v>
      </c>
      <c r="G13" s="38"/>
      <c r="H13" s="38"/>
      <c r="I13" s="150" t="s">
        <v>17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18</v>
      </c>
      <c r="E14" s="38"/>
      <c r="F14" s="141" t="s">
        <v>19</v>
      </c>
      <c r="G14" s="38"/>
      <c r="H14" s="38"/>
      <c r="I14" s="150" t="s">
        <v>20</v>
      </c>
      <c r="J14" s="153" t="str">
        <f>'Rekapitulácia stavby'!AN8</f>
        <v>4. 3. 2021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22</v>
      </c>
      <c r="E16" s="38"/>
      <c r="F16" s="38"/>
      <c r="G16" s="38"/>
      <c r="H16" s="38"/>
      <c r="I16" s="150" t="s">
        <v>23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">
        <v>593</v>
      </c>
      <c r="F17" s="38"/>
      <c r="G17" s="38"/>
      <c r="H17" s="38"/>
      <c r="I17" s="150" t="s">
        <v>25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26</v>
      </c>
      <c r="E19" s="38"/>
      <c r="F19" s="38"/>
      <c r="G19" s="38"/>
      <c r="H19" s="38"/>
      <c r="I19" s="150" t="s">
        <v>23</v>
      </c>
      <c r="J19" s="33" t="str">
        <f>'Rekapitulácia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'Rekapitulácia stavby'!E14</f>
        <v>Vyplň údaj</v>
      </c>
      <c r="F20" s="141"/>
      <c r="G20" s="141"/>
      <c r="H20" s="141"/>
      <c r="I20" s="150" t="s">
        <v>25</v>
      </c>
      <c r="J20" s="33" t="str">
        <f>'Rekapitulácia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28</v>
      </c>
      <c r="E22" s="38"/>
      <c r="F22" s="38"/>
      <c r="G22" s="38"/>
      <c r="H22" s="38"/>
      <c r="I22" s="150" t="s">
        <v>23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933</v>
      </c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23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934</v>
      </c>
      <c r="F26" s="38"/>
      <c r="G26" s="38"/>
      <c r="H26" s="38"/>
      <c r="I26" s="150" t="s">
        <v>25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35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37</v>
      </c>
      <c r="G34" s="38"/>
      <c r="H34" s="38"/>
      <c r="I34" s="161" t="s">
        <v>36</v>
      </c>
      <c r="J34" s="161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39</v>
      </c>
      <c r="E35" s="150" t="s">
        <v>40</v>
      </c>
      <c r="F35" s="163">
        <f>ROUND((ROUND((SUM(BE125:BE158)),  2) + SUM(BE160:BE164)), 2)</f>
        <v>0</v>
      </c>
      <c r="G35" s="38"/>
      <c r="H35" s="38"/>
      <c r="I35" s="164">
        <v>0.20000000000000001</v>
      </c>
      <c r="J35" s="163">
        <f>ROUND((ROUND(((SUM(BE125:BE158))*I35),  2) + (SUM(BE160:BE164)*I35)),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ROUND((ROUND((SUM(BF125:BF158)),  2) + SUM(BF160:BF164)), 2)</f>
        <v>0</v>
      </c>
      <c r="G36" s="38"/>
      <c r="H36" s="38"/>
      <c r="I36" s="164">
        <v>0.20000000000000001</v>
      </c>
      <c r="J36" s="163">
        <f>ROUND((ROUND(((SUM(BF125:BF158))*I36),  2) + (SUM(BF160:BF164)*I36)),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ROUND((ROUND((SUM(BG125:BG158)),  2) + SUM(BG160:BG164)), 2)</f>
        <v>0</v>
      </c>
      <c r="G37" s="38"/>
      <c r="H37" s="38"/>
      <c r="I37" s="164">
        <v>0.20000000000000001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43</v>
      </c>
      <c r="F38" s="163">
        <f>ROUND((ROUND((SUM(BH125:BH158)),  2) + SUM(BH160:BH164)), 2)</f>
        <v>0</v>
      </c>
      <c r="G38" s="38"/>
      <c r="H38" s="38"/>
      <c r="I38" s="164">
        <v>0.20000000000000001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44</v>
      </c>
      <c r="F39" s="163">
        <f>ROUND((ROUND((SUM(BI125:BI158)),  2) + SUM(BI160:BI164)),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14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3" t="str">
        <f>E7</f>
        <v>Interreg - Youmobil - Renovácia železničnej stanice Brezno - mesto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3" t="s">
        <v>930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931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4 - Zásuvková inštalácia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18</v>
      </c>
      <c r="D91" s="40"/>
      <c r="E91" s="40"/>
      <c r="F91" s="27" t="str">
        <f>F14</f>
        <v>Žst Brezno - mesto</v>
      </c>
      <c r="G91" s="40"/>
      <c r="H91" s="40"/>
      <c r="I91" s="32" t="s">
        <v>20</v>
      </c>
      <c r="J91" s="79" t="str">
        <f>IF(J14="","",J14)</f>
        <v>4. 3. 2021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22</v>
      </c>
      <c r="D93" s="40"/>
      <c r="E93" s="40"/>
      <c r="F93" s="27" t="str">
        <f>E17</f>
        <v>Mesto Brezno</v>
      </c>
      <c r="G93" s="40"/>
      <c r="H93" s="40"/>
      <c r="I93" s="32" t="s">
        <v>28</v>
      </c>
      <c r="J93" s="36" t="str">
        <f>E23</f>
        <v>Ing. Tibor Pepich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26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Elektromont-servis Ladislav Medveď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4" t="s">
        <v>111</v>
      </c>
      <c r="D96" s="185"/>
      <c r="E96" s="185"/>
      <c r="F96" s="185"/>
      <c r="G96" s="185"/>
      <c r="H96" s="185"/>
      <c r="I96" s="185"/>
      <c r="J96" s="186" t="s">
        <v>112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7" t="s">
        <v>113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114</v>
      </c>
    </row>
    <row r="99" hidden="1" s="9" customFormat="1" ht="24.96" customHeight="1">
      <c r="A99" s="9"/>
      <c r="B99" s="188"/>
      <c r="C99" s="189"/>
      <c r="D99" s="190" t="s">
        <v>1103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33"/>
      <c r="D100" s="195" t="s">
        <v>1042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8"/>
      <c r="C101" s="189"/>
      <c r="D101" s="190" t="s">
        <v>939</v>
      </c>
      <c r="E101" s="191"/>
      <c r="F101" s="191"/>
      <c r="G101" s="191"/>
      <c r="H101" s="191"/>
      <c r="I101" s="191"/>
      <c r="J101" s="192">
        <f>J154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4"/>
      <c r="C102" s="133"/>
      <c r="D102" s="195" t="s">
        <v>940</v>
      </c>
      <c r="E102" s="196"/>
      <c r="F102" s="196"/>
      <c r="G102" s="196"/>
      <c r="H102" s="196"/>
      <c r="I102" s="196"/>
      <c r="J102" s="197">
        <f>J155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1.84" customHeight="1">
      <c r="A103" s="9"/>
      <c r="B103" s="188"/>
      <c r="C103" s="189"/>
      <c r="D103" s="199" t="s">
        <v>133</v>
      </c>
      <c r="E103" s="189"/>
      <c r="F103" s="189"/>
      <c r="G103" s="189"/>
      <c r="H103" s="189"/>
      <c r="I103" s="189"/>
      <c r="J103" s="200">
        <f>J159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/>
    <row r="107" hidden="1"/>
    <row r="108" hidden="1"/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Interreg - Youmobil - Renovácia železničnej stanice Brezno - mesto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107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930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931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4 - Zásuvková inštalácia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18</v>
      </c>
      <c r="D119" s="40"/>
      <c r="E119" s="40"/>
      <c r="F119" s="27" t="str">
        <f>F14</f>
        <v>Žst Brezno - mesto</v>
      </c>
      <c r="G119" s="40"/>
      <c r="H119" s="40"/>
      <c r="I119" s="32" t="s">
        <v>20</v>
      </c>
      <c r="J119" s="79" t="str">
        <f>IF(J14="","",J14)</f>
        <v>4. 3. 2021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22</v>
      </c>
      <c r="D121" s="40"/>
      <c r="E121" s="40"/>
      <c r="F121" s="27" t="str">
        <f>E17</f>
        <v>Mesto Brezno</v>
      </c>
      <c r="G121" s="40"/>
      <c r="H121" s="40"/>
      <c r="I121" s="32" t="s">
        <v>28</v>
      </c>
      <c r="J121" s="36" t="str">
        <f>E23</f>
        <v>Ing. Tibor Pepich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26</v>
      </c>
      <c r="D122" s="40"/>
      <c r="E122" s="40"/>
      <c r="F122" s="27" t="str">
        <f>IF(E20="","",E20)</f>
        <v>Vyplň údaj</v>
      </c>
      <c r="G122" s="40"/>
      <c r="H122" s="40"/>
      <c r="I122" s="32" t="s">
        <v>32</v>
      </c>
      <c r="J122" s="36" t="str">
        <f>E26</f>
        <v>Elektromont-servis Ladislav Medveď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1"/>
      <c r="B124" s="202"/>
      <c r="C124" s="203" t="s">
        <v>135</v>
      </c>
      <c r="D124" s="204" t="s">
        <v>60</v>
      </c>
      <c r="E124" s="204" t="s">
        <v>56</v>
      </c>
      <c r="F124" s="204" t="s">
        <v>57</v>
      </c>
      <c r="G124" s="204" t="s">
        <v>136</v>
      </c>
      <c r="H124" s="204" t="s">
        <v>137</v>
      </c>
      <c r="I124" s="204" t="s">
        <v>138</v>
      </c>
      <c r="J124" s="205" t="s">
        <v>112</v>
      </c>
      <c r="K124" s="206" t="s">
        <v>139</v>
      </c>
      <c r="L124" s="207"/>
      <c r="M124" s="100" t="s">
        <v>1</v>
      </c>
      <c r="N124" s="101" t="s">
        <v>39</v>
      </c>
      <c r="O124" s="101" t="s">
        <v>140</v>
      </c>
      <c r="P124" s="101" t="s">
        <v>141</v>
      </c>
      <c r="Q124" s="101" t="s">
        <v>142</v>
      </c>
      <c r="R124" s="101" t="s">
        <v>143</v>
      </c>
      <c r="S124" s="101" t="s">
        <v>144</v>
      </c>
      <c r="T124" s="102" t="s">
        <v>145</v>
      </c>
      <c r="U124" s="201"/>
      <c r="V124" s="201"/>
      <c r="W124" s="201"/>
      <c r="X124" s="201"/>
      <c r="Y124" s="201"/>
      <c r="Z124" s="201"/>
      <c r="AA124" s="201"/>
      <c r="AB124" s="201"/>
      <c r="AC124" s="201"/>
      <c r="AD124" s="201"/>
      <c r="AE124" s="201"/>
    </row>
    <row r="125" s="2" customFormat="1" ht="22.8" customHeight="1">
      <c r="A125" s="38"/>
      <c r="B125" s="39"/>
      <c r="C125" s="107" t="s">
        <v>113</v>
      </c>
      <c r="D125" s="40"/>
      <c r="E125" s="40"/>
      <c r="F125" s="40"/>
      <c r="G125" s="40"/>
      <c r="H125" s="40"/>
      <c r="I125" s="40"/>
      <c r="J125" s="208">
        <f>BK125</f>
        <v>0</v>
      </c>
      <c r="K125" s="40"/>
      <c r="L125" s="44"/>
      <c r="M125" s="103"/>
      <c r="N125" s="209"/>
      <c r="O125" s="104"/>
      <c r="P125" s="210">
        <f>P126+P154+P159</f>
        <v>0</v>
      </c>
      <c r="Q125" s="104"/>
      <c r="R125" s="210">
        <f>R126+R154+R159</f>
        <v>0</v>
      </c>
      <c r="S125" s="104"/>
      <c r="T125" s="211">
        <f>T126+T154+T159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74</v>
      </c>
      <c r="AU125" s="17" t="s">
        <v>114</v>
      </c>
      <c r="BK125" s="212">
        <f>BK126+BK154+BK159</f>
        <v>0</v>
      </c>
    </row>
    <row r="126" s="12" customFormat="1" ht="25.92" customHeight="1">
      <c r="A126" s="12"/>
      <c r="B126" s="213"/>
      <c r="C126" s="214"/>
      <c r="D126" s="215" t="s">
        <v>74</v>
      </c>
      <c r="E126" s="216" t="s">
        <v>283</v>
      </c>
      <c r="F126" s="216" t="s">
        <v>1104</v>
      </c>
      <c r="G126" s="214"/>
      <c r="H126" s="214"/>
      <c r="I126" s="217"/>
      <c r="J126" s="200">
        <f>BK126</f>
        <v>0</v>
      </c>
      <c r="K126" s="214"/>
      <c r="L126" s="218"/>
      <c r="M126" s="219"/>
      <c r="N126" s="220"/>
      <c r="O126" s="220"/>
      <c r="P126" s="221">
        <f>P127</f>
        <v>0</v>
      </c>
      <c r="Q126" s="220"/>
      <c r="R126" s="221">
        <f>R127</f>
        <v>0</v>
      </c>
      <c r="S126" s="220"/>
      <c r="T126" s="222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93</v>
      </c>
      <c r="AT126" s="224" t="s">
        <v>74</v>
      </c>
      <c r="AU126" s="224" t="s">
        <v>75</v>
      </c>
      <c r="AY126" s="223" t="s">
        <v>148</v>
      </c>
      <c r="BK126" s="225">
        <f>BK127</f>
        <v>0</v>
      </c>
    </row>
    <row r="127" s="12" customFormat="1" ht="22.8" customHeight="1">
      <c r="A127" s="12"/>
      <c r="B127" s="213"/>
      <c r="C127" s="214"/>
      <c r="D127" s="215" t="s">
        <v>74</v>
      </c>
      <c r="E127" s="226" t="s">
        <v>962</v>
      </c>
      <c r="F127" s="226" t="s">
        <v>1043</v>
      </c>
      <c r="G127" s="214"/>
      <c r="H127" s="214"/>
      <c r="I127" s="217"/>
      <c r="J127" s="227">
        <f>BK127</f>
        <v>0</v>
      </c>
      <c r="K127" s="214"/>
      <c r="L127" s="218"/>
      <c r="M127" s="219"/>
      <c r="N127" s="220"/>
      <c r="O127" s="220"/>
      <c r="P127" s="221">
        <f>SUM(P128:P153)</f>
        <v>0</v>
      </c>
      <c r="Q127" s="220"/>
      <c r="R127" s="221">
        <f>SUM(R128:R153)</f>
        <v>0</v>
      </c>
      <c r="S127" s="220"/>
      <c r="T127" s="222">
        <f>SUM(T128:T153)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83</v>
      </c>
      <c r="AT127" s="224" t="s">
        <v>74</v>
      </c>
      <c r="AU127" s="224" t="s">
        <v>83</v>
      </c>
      <c r="AY127" s="223" t="s">
        <v>148</v>
      </c>
      <c r="BK127" s="225">
        <f>SUM(BK128:BK153)</f>
        <v>0</v>
      </c>
    </row>
    <row r="128" s="2" customFormat="1" ht="21.75" customHeight="1">
      <c r="A128" s="38"/>
      <c r="B128" s="39"/>
      <c r="C128" s="228" t="s">
        <v>83</v>
      </c>
      <c r="D128" s="228" t="s">
        <v>150</v>
      </c>
      <c r="E128" s="229" t="s">
        <v>1105</v>
      </c>
      <c r="F128" s="230" t="s">
        <v>1106</v>
      </c>
      <c r="G128" s="231" t="s">
        <v>184</v>
      </c>
      <c r="H128" s="232">
        <v>250</v>
      </c>
      <c r="I128" s="233"/>
      <c r="J128" s="232">
        <f>ROUND(I128*H128,3)</f>
        <v>0</v>
      </c>
      <c r="K128" s="234"/>
      <c r="L128" s="44"/>
      <c r="M128" s="235" t="s">
        <v>1</v>
      </c>
      <c r="N128" s="236" t="s">
        <v>41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100</v>
      </c>
      <c r="AT128" s="239" t="s">
        <v>150</v>
      </c>
      <c r="AU128" s="239" t="s">
        <v>93</v>
      </c>
      <c r="AY128" s="17" t="s">
        <v>148</v>
      </c>
      <c r="BE128" s="240">
        <f>IF(N128="základná",J128,0)</f>
        <v>0</v>
      </c>
      <c r="BF128" s="240">
        <f>IF(N128="znížená",J128,0)</f>
        <v>0</v>
      </c>
      <c r="BG128" s="240">
        <f>IF(N128="zákl. prenesená",J128,0)</f>
        <v>0</v>
      </c>
      <c r="BH128" s="240">
        <f>IF(N128="zníž. prenesená",J128,0)</f>
        <v>0</v>
      </c>
      <c r="BI128" s="240">
        <f>IF(N128="nulová",J128,0)</f>
        <v>0</v>
      </c>
      <c r="BJ128" s="17" t="s">
        <v>93</v>
      </c>
      <c r="BK128" s="241">
        <f>ROUND(I128*H128,3)</f>
        <v>0</v>
      </c>
      <c r="BL128" s="17" t="s">
        <v>100</v>
      </c>
      <c r="BM128" s="239" t="s">
        <v>93</v>
      </c>
    </row>
    <row r="129" s="2" customFormat="1" ht="21.75" customHeight="1">
      <c r="A129" s="38"/>
      <c r="B129" s="39"/>
      <c r="C129" s="264" t="s">
        <v>93</v>
      </c>
      <c r="D129" s="264" t="s">
        <v>177</v>
      </c>
      <c r="E129" s="265" t="s">
        <v>1107</v>
      </c>
      <c r="F129" s="266" t="s">
        <v>1108</v>
      </c>
      <c r="G129" s="267" t="s">
        <v>184</v>
      </c>
      <c r="H129" s="268">
        <v>250</v>
      </c>
      <c r="I129" s="269"/>
      <c r="J129" s="268">
        <f>ROUND(I129*H129,3)</f>
        <v>0</v>
      </c>
      <c r="K129" s="270"/>
      <c r="L129" s="271"/>
      <c r="M129" s="272" t="s">
        <v>1</v>
      </c>
      <c r="N129" s="273" t="s">
        <v>41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180</v>
      </c>
      <c r="AT129" s="239" t="s">
        <v>177</v>
      </c>
      <c r="AU129" s="239" t="s">
        <v>93</v>
      </c>
      <c r="AY129" s="17" t="s">
        <v>148</v>
      </c>
      <c r="BE129" s="240">
        <f>IF(N129="základná",J129,0)</f>
        <v>0</v>
      </c>
      <c r="BF129" s="240">
        <f>IF(N129="znížená",J129,0)</f>
        <v>0</v>
      </c>
      <c r="BG129" s="240">
        <f>IF(N129="zákl. prenesená",J129,0)</f>
        <v>0</v>
      </c>
      <c r="BH129" s="240">
        <f>IF(N129="zníž. prenesená",J129,0)</f>
        <v>0</v>
      </c>
      <c r="BI129" s="240">
        <f>IF(N129="nulová",J129,0)</f>
        <v>0</v>
      </c>
      <c r="BJ129" s="17" t="s">
        <v>93</v>
      </c>
      <c r="BK129" s="241">
        <f>ROUND(I129*H129,3)</f>
        <v>0</v>
      </c>
      <c r="BL129" s="17" t="s">
        <v>100</v>
      </c>
      <c r="BM129" s="239" t="s">
        <v>100</v>
      </c>
    </row>
    <row r="130" s="2" customFormat="1" ht="21.75" customHeight="1">
      <c r="A130" s="38"/>
      <c r="B130" s="39"/>
      <c r="C130" s="228" t="s">
        <v>97</v>
      </c>
      <c r="D130" s="228" t="s">
        <v>150</v>
      </c>
      <c r="E130" s="229" t="s">
        <v>1109</v>
      </c>
      <c r="F130" s="230" t="s">
        <v>1110</v>
      </c>
      <c r="G130" s="231" t="s">
        <v>236</v>
      </c>
      <c r="H130" s="232">
        <v>44</v>
      </c>
      <c r="I130" s="233"/>
      <c r="J130" s="232">
        <f>ROUND(I130*H130,3)</f>
        <v>0</v>
      </c>
      <c r="K130" s="234"/>
      <c r="L130" s="44"/>
      <c r="M130" s="235" t="s">
        <v>1</v>
      </c>
      <c r="N130" s="236" t="s">
        <v>41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100</v>
      </c>
      <c r="AT130" s="239" t="s">
        <v>150</v>
      </c>
      <c r="AU130" s="239" t="s">
        <v>93</v>
      </c>
      <c r="AY130" s="17" t="s">
        <v>148</v>
      </c>
      <c r="BE130" s="240">
        <f>IF(N130="základná",J130,0)</f>
        <v>0</v>
      </c>
      <c r="BF130" s="240">
        <f>IF(N130="znížená",J130,0)</f>
        <v>0</v>
      </c>
      <c r="BG130" s="240">
        <f>IF(N130="zákl. prenesená",J130,0)</f>
        <v>0</v>
      </c>
      <c r="BH130" s="240">
        <f>IF(N130="zníž. prenesená",J130,0)</f>
        <v>0</v>
      </c>
      <c r="BI130" s="240">
        <f>IF(N130="nulová",J130,0)</f>
        <v>0</v>
      </c>
      <c r="BJ130" s="17" t="s">
        <v>93</v>
      </c>
      <c r="BK130" s="241">
        <f>ROUND(I130*H130,3)</f>
        <v>0</v>
      </c>
      <c r="BL130" s="17" t="s">
        <v>100</v>
      </c>
      <c r="BM130" s="239" t="s">
        <v>168</v>
      </c>
    </row>
    <row r="131" s="2" customFormat="1" ht="16.5" customHeight="1">
      <c r="A131" s="38"/>
      <c r="B131" s="39"/>
      <c r="C131" s="264" t="s">
        <v>100</v>
      </c>
      <c r="D131" s="264" t="s">
        <v>177</v>
      </c>
      <c r="E131" s="265" t="s">
        <v>1111</v>
      </c>
      <c r="F131" s="266" t="s">
        <v>1112</v>
      </c>
      <c r="G131" s="267" t="s">
        <v>236</v>
      </c>
      <c r="H131" s="268">
        <v>44</v>
      </c>
      <c r="I131" s="269"/>
      <c r="J131" s="268">
        <f>ROUND(I131*H131,3)</f>
        <v>0</v>
      </c>
      <c r="K131" s="270"/>
      <c r="L131" s="271"/>
      <c r="M131" s="272" t="s">
        <v>1</v>
      </c>
      <c r="N131" s="273" t="s">
        <v>41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180</v>
      </c>
      <c r="AT131" s="239" t="s">
        <v>177</v>
      </c>
      <c r="AU131" s="239" t="s">
        <v>93</v>
      </c>
      <c r="AY131" s="17" t="s">
        <v>148</v>
      </c>
      <c r="BE131" s="240">
        <f>IF(N131="základná",J131,0)</f>
        <v>0</v>
      </c>
      <c r="BF131" s="240">
        <f>IF(N131="znížená",J131,0)</f>
        <v>0</v>
      </c>
      <c r="BG131" s="240">
        <f>IF(N131="zákl. prenesená",J131,0)</f>
        <v>0</v>
      </c>
      <c r="BH131" s="240">
        <f>IF(N131="zníž. prenesená",J131,0)</f>
        <v>0</v>
      </c>
      <c r="BI131" s="240">
        <f>IF(N131="nulová",J131,0)</f>
        <v>0</v>
      </c>
      <c r="BJ131" s="17" t="s">
        <v>93</v>
      </c>
      <c r="BK131" s="241">
        <f>ROUND(I131*H131,3)</f>
        <v>0</v>
      </c>
      <c r="BL131" s="17" t="s">
        <v>100</v>
      </c>
      <c r="BM131" s="239" t="s">
        <v>180</v>
      </c>
    </row>
    <row r="132" s="2" customFormat="1" ht="21.75" customHeight="1">
      <c r="A132" s="38"/>
      <c r="B132" s="39"/>
      <c r="C132" s="264" t="s">
        <v>103</v>
      </c>
      <c r="D132" s="264" t="s">
        <v>177</v>
      </c>
      <c r="E132" s="265" t="s">
        <v>1113</v>
      </c>
      <c r="F132" s="266" t="s">
        <v>1114</v>
      </c>
      <c r="G132" s="267" t="s">
        <v>294</v>
      </c>
      <c r="H132" s="268">
        <v>35</v>
      </c>
      <c r="I132" s="269"/>
      <c r="J132" s="268">
        <f>ROUND(I132*H132,3)</f>
        <v>0</v>
      </c>
      <c r="K132" s="270"/>
      <c r="L132" s="271"/>
      <c r="M132" s="272" t="s">
        <v>1</v>
      </c>
      <c r="N132" s="273" t="s">
        <v>41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180</v>
      </c>
      <c r="AT132" s="239" t="s">
        <v>177</v>
      </c>
      <c r="AU132" s="239" t="s">
        <v>93</v>
      </c>
      <c r="AY132" s="17" t="s">
        <v>148</v>
      </c>
      <c r="BE132" s="240">
        <f>IF(N132="základná",J132,0)</f>
        <v>0</v>
      </c>
      <c r="BF132" s="240">
        <f>IF(N132="znížená",J132,0)</f>
        <v>0</v>
      </c>
      <c r="BG132" s="240">
        <f>IF(N132="zákl. prenesená",J132,0)</f>
        <v>0</v>
      </c>
      <c r="BH132" s="240">
        <f>IF(N132="zníž. prenesená",J132,0)</f>
        <v>0</v>
      </c>
      <c r="BI132" s="240">
        <f>IF(N132="nulová",J132,0)</f>
        <v>0</v>
      </c>
      <c r="BJ132" s="17" t="s">
        <v>93</v>
      </c>
      <c r="BK132" s="241">
        <f>ROUND(I132*H132,3)</f>
        <v>0</v>
      </c>
      <c r="BL132" s="17" t="s">
        <v>100</v>
      </c>
      <c r="BM132" s="239" t="s">
        <v>190</v>
      </c>
    </row>
    <row r="133" s="2" customFormat="1" ht="21.75" customHeight="1">
      <c r="A133" s="38"/>
      <c r="B133" s="39"/>
      <c r="C133" s="228" t="s">
        <v>168</v>
      </c>
      <c r="D133" s="228" t="s">
        <v>150</v>
      </c>
      <c r="E133" s="229" t="s">
        <v>1115</v>
      </c>
      <c r="F133" s="230" t="s">
        <v>1116</v>
      </c>
      <c r="G133" s="231" t="s">
        <v>236</v>
      </c>
      <c r="H133" s="232">
        <v>28</v>
      </c>
      <c r="I133" s="233"/>
      <c r="J133" s="232">
        <f>ROUND(I133*H133,3)</f>
        <v>0</v>
      </c>
      <c r="K133" s="234"/>
      <c r="L133" s="44"/>
      <c r="M133" s="235" t="s">
        <v>1</v>
      </c>
      <c r="N133" s="236" t="s">
        <v>41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100</v>
      </c>
      <c r="AT133" s="239" t="s">
        <v>150</v>
      </c>
      <c r="AU133" s="239" t="s">
        <v>93</v>
      </c>
      <c r="AY133" s="17" t="s">
        <v>148</v>
      </c>
      <c r="BE133" s="240">
        <f>IF(N133="základná",J133,0)</f>
        <v>0</v>
      </c>
      <c r="BF133" s="240">
        <f>IF(N133="znížená",J133,0)</f>
        <v>0</v>
      </c>
      <c r="BG133" s="240">
        <f>IF(N133="zákl. prenesená",J133,0)</f>
        <v>0</v>
      </c>
      <c r="BH133" s="240">
        <f>IF(N133="zníž. prenesená",J133,0)</f>
        <v>0</v>
      </c>
      <c r="BI133" s="240">
        <f>IF(N133="nulová",J133,0)</f>
        <v>0</v>
      </c>
      <c r="BJ133" s="17" t="s">
        <v>93</v>
      </c>
      <c r="BK133" s="241">
        <f>ROUND(I133*H133,3)</f>
        <v>0</v>
      </c>
      <c r="BL133" s="17" t="s">
        <v>100</v>
      </c>
      <c r="BM133" s="239" t="s">
        <v>199</v>
      </c>
    </row>
    <row r="134" s="2" customFormat="1" ht="16.5" customHeight="1">
      <c r="A134" s="38"/>
      <c r="B134" s="39"/>
      <c r="C134" s="264" t="s">
        <v>176</v>
      </c>
      <c r="D134" s="264" t="s">
        <v>177</v>
      </c>
      <c r="E134" s="265" t="s">
        <v>1117</v>
      </c>
      <c r="F134" s="266" t="s">
        <v>1118</v>
      </c>
      <c r="G134" s="267" t="s">
        <v>236</v>
      </c>
      <c r="H134" s="268">
        <v>28</v>
      </c>
      <c r="I134" s="269"/>
      <c r="J134" s="268">
        <f>ROUND(I134*H134,3)</f>
        <v>0</v>
      </c>
      <c r="K134" s="270"/>
      <c r="L134" s="271"/>
      <c r="M134" s="272" t="s">
        <v>1</v>
      </c>
      <c r="N134" s="273" t="s">
        <v>41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180</v>
      </c>
      <c r="AT134" s="239" t="s">
        <v>177</v>
      </c>
      <c r="AU134" s="239" t="s">
        <v>93</v>
      </c>
      <c r="AY134" s="17" t="s">
        <v>148</v>
      </c>
      <c r="BE134" s="240">
        <f>IF(N134="základná",J134,0)</f>
        <v>0</v>
      </c>
      <c r="BF134" s="240">
        <f>IF(N134="znížená",J134,0)</f>
        <v>0</v>
      </c>
      <c r="BG134" s="240">
        <f>IF(N134="zákl. prenesená",J134,0)</f>
        <v>0</v>
      </c>
      <c r="BH134" s="240">
        <f>IF(N134="zníž. prenesená",J134,0)</f>
        <v>0</v>
      </c>
      <c r="BI134" s="240">
        <f>IF(N134="nulová",J134,0)</f>
        <v>0</v>
      </c>
      <c r="BJ134" s="17" t="s">
        <v>93</v>
      </c>
      <c r="BK134" s="241">
        <f>ROUND(I134*H134,3)</f>
        <v>0</v>
      </c>
      <c r="BL134" s="17" t="s">
        <v>100</v>
      </c>
      <c r="BM134" s="239" t="s">
        <v>207</v>
      </c>
    </row>
    <row r="135" s="2" customFormat="1" ht="33" customHeight="1">
      <c r="A135" s="38"/>
      <c r="B135" s="39"/>
      <c r="C135" s="228" t="s">
        <v>180</v>
      </c>
      <c r="D135" s="228" t="s">
        <v>150</v>
      </c>
      <c r="E135" s="229" t="s">
        <v>1119</v>
      </c>
      <c r="F135" s="230" t="s">
        <v>1120</v>
      </c>
      <c r="G135" s="231" t="s">
        <v>236</v>
      </c>
      <c r="H135" s="232">
        <v>4</v>
      </c>
      <c r="I135" s="233"/>
      <c r="J135" s="232">
        <f>ROUND(I135*H135,3)</f>
        <v>0</v>
      </c>
      <c r="K135" s="234"/>
      <c r="L135" s="44"/>
      <c r="M135" s="235" t="s">
        <v>1</v>
      </c>
      <c r="N135" s="236" t="s">
        <v>41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100</v>
      </c>
      <c r="AT135" s="239" t="s">
        <v>150</v>
      </c>
      <c r="AU135" s="239" t="s">
        <v>93</v>
      </c>
      <c r="AY135" s="17" t="s">
        <v>148</v>
      </c>
      <c r="BE135" s="240">
        <f>IF(N135="základná",J135,0)</f>
        <v>0</v>
      </c>
      <c r="BF135" s="240">
        <f>IF(N135="znížená",J135,0)</f>
        <v>0</v>
      </c>
      <c r="BG135" s="240">
        <f>IF(N135="zákl. prenesená",J135,0)</f>
        <v>0</v>
      </c>
      <c r="BH135" s="240">
        <f>IF(N135="zníž. prenesená",J135,0)</f>
        <v>0</v>
      </c>
      <c r="BI135" s="240">
        <f>IF(N135="nulová",J135,0)</f>
        <v>0</v>
      </c>
      <c r="BJ135" s="17" t="s">
        <v>93</v>
      </c>
      <c r="BK135" s="241">
        <f>ROUND(I135*H135,3)</f>
        <v>0</v>
      </c>
      <c r="BL135" s="17" t="s">
        <v>100</v>
      </c>
      <c r="BM135" s="239" t="s">
        <v>216</v>
      </c>
    </row>
    <row r="136" s="2" customFormat="1" ht="21.75" customHeight="1">
      <c r="A136" s="38"/>
      <c r="B136" s="39"/>
      <c r="C136" s="264" t="s">
        <v>186</v>
      </c>
      <c r="D136" s="264" t="s">
        <v>177</v>
      </c>
      <c r="E136" s="265" t="s">
        <v>1121</v>
      </c>
      <c r="F136" s="266" t="s">
        <v>1122</v>
      </c>
      <c r="G136" s="267" t="s">
        <v>236</v>
      </c>
      <c r="H136" s="268">
        <v>4</v>
      </c>
      <c r="I136" s="269"/>
      <c r="J136" s="268">
        <f>ROUND(I136*H136,3)</f>
        <v>0</v>
      </c>
      <c r="K136" s="270"/>
      <c r="L136" s="271"/>
      <c r="M136" s="272" t="s">
        <v>1</v>
      </c>
      <c r="N136" s="273" t="s">
        <v>41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180</v>
      </c>
      <c r="AT136" s="239" t="s">
        <v>177</v>
      </c>
      <c r="AU136" s="239" t="s">
        <v>93</v>
      </c>
      <c r="AY136" s="17" t="s">
        <v>148</v>
      </c>
      <c r="BE136" s="240">
        <f>IF(N136="základná",J136,0)</f>
        <v>0</v>
      </c>
      <c r="BF136" s="240">
        <f>IF(N136="znížená",J136,0)</f>
        <v>0</v>
      </c>
      <c r="BG136" s="240">
        <f>IF(N136="zákl. prenesená",J136,0)</f>
        <v>0</v>
      </c>
      <c r="BH136" s="240">
        <f>IF(N136="zníž. prenesená",J136,0)</f>
        <v>0</v>
      </c>
      <c r="BI136" s="240">
        <f>IF(N136="nulová",J136,0)</f>
        <v>0</v>
      </c>
      <c r="BJ136" s="17" t="s">
        <v>93</v>
      </c>
      <c r="BK136" s="241">
        <f>ROUND(I136*H136,3)</f>
        <v>0</v>
      </c>
      <c r="BL136" s="17" t="s">
        <v>100</v>
      </c>
      <c r="BM136" s="239" t="s">
        <v>224</v>
      </c>
    </row>
    <row r="137" s="2" customFormat="1" ht="33" customHeight="1">
      <c r="A137" s="38"/>
      <c r="B137" s="39"/>
      <c r="C137" s="228" t="s">
        <v>224</v>
      </c>
      <c r="D137" s="228" t="s">
        <v>150</v>
      </c>
      <c r="E137" s="229" t="s">
        <v>1123</v>
      </c>
      <c r="F137" s="230" t="s">
        <v>1124</v>
      </c>
      <c r="G137" s="231" t="s">
        <v>236</v>
      </c>
      <c r="H137" s="232">
        <v>1</v>
      </c>
      <c r="I137" s="233"/>
      <c r="J137" s="232">
        <f>ROUND(I137*H137,3)</f>
        <v>0</v>
      </c>
      <c r="K137" s="234"/>
      <c r="L137" s="44"/>
      <c r="M137" s="235" t="s">
        <v>1</v>
      </c>
      <c r="N137" s="236" t="s">
        <v>41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100</v>
      </c>
      <c r="AT137" s="239" t="s">
        <v>150</v>
      </c>
      <c r="AU137" s="239" t="s">
        <v>93</v>
      </c>
      <c r="AY137" s="17" t="s">
        <v>148</v>
      </c>
      <c r="BE137" s="240">
        <f>IF(N137="základná",J137,0)</f>
        <v>0</v>
      </c>
      <c r="BF137" s="240">
        <f>IF(N137="znížená",J137,0)</f>
        <v>0</v>
      </c>
      <c r="BG137" s="240">
        <f>IF(N137="zákl. prenesená",J137,0)</f>
        <v>0</v>
      </c>
      <c r="BH137" s="240">
        <f>IF(N137="zníž. prenesená",J137,0)</f>
        <v>0</v>
      </c>
      <c r="BI137" s="240">
        <f>IF(N137="nulová",J137,0)</f>
        <v>0</v>
      </c>
      <c r="BJ137" s="17" t="s">
        <v>93</v>
      </c>
      <c r="BK137" s="241">
        <f>ROUND(I137*H137,3)</f>
        <v>0</v>
      </c>
      <c r="BL137" s="17" t="s">
        <v>100</v>
      </c>
      <c r="BM137" s="239" t="s">
        <v>7</v>
      </c>
    </row>
    <row r="138" s="2" customFormat="1" ht="16.5" customHeight="1">
      <c r="A138" s="38"/>
      <c r="B138" s="39"/>
      <c r="C138" s="264" t="s">
        <v>229</v>
      </c>
      <c r="D138" s="264" t="s">
        <v>177</v>
      </c>
      <c r="E138" s="265" t="s">
        <v>1125</v>
      </c>
      <c r="F138" s="266" t="s">
        <v>1126</v>
      </c>
      <c r="G138" s="267" t="s">
        <v>236</v>
      </c>
      <c r="H138" s="268">
        <v>1</v>
      </c>
      <c r="I138" s="269"/>
      <c r="J138" s="268">
        <f>ROUND(I138*H138,3)</f>
        <v>0</v>
      </c>
      <c r="K138" s="270"/>
      <c r="L138" s="271"/>
      <c r="M138" s="272" t="s">
        <v>1</v>
      </c>
      <c r="N138" s="273" t="s">
        <v>41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180</v>
      </c>
      <c r="AT138" s="239" t="s">
        <v>177</v>
      </c>
      <c r="AU138" s="239" t="s">
        <v>93</v>
      </c>
      <c r="AY138" s="17" t="s">
        <v>148</v>
      </c>
      <c r="BE138" s="240">
        <f>IF(N138="základná",J138,0)</f>
        <v>0</v>
      </c>
      <c r="BF138" s="240">
        <f>IF(N138="znížená",J138,0)</f>
        <v>0</v>
      </c>
      <c r="BG138" s="240">
        <f>IF(N138="zákl. prenesená",J138,0)</f>
        <v>0</v>
      </c>
      <c r="BH138" s="240">
        <f>IF(N138="zníž. prenesená",J138,0)</f>
        <v>0</v>
      </c>
      <c r="BI138" s="240">
        <f>IF(N138="nulová",J138,0)</f>
        <v>0</v>
      </c>
      <c r="BJ138" s="17" t="s">
        <v>93</v>
      </c>
      <c r="BK138" s="241">
        <f>ROUND(I138*H138,3)</f>
        <v>0</v>
      </c>
      <c r="BL138" s="17" t="s">
        <v>100</v>
      </c>
      <c r="BM138" s="239" t="s">
        <v>243</v>
      </c>
    </row>
    <row r="139" s="2" customFormat="1" ht="33" customHeight="1">
      <c r="A139" s="38"/>
      <c r="B139" s="39"/>
      <c r="C139" s="228" t="s">
        <v>266</v>
      </c>
      <c r="D139" s="228" t="s">
        <v>150</v>
      </c>
      <c r="E139" s="229" t="s">
        <v>1127</v>
      </c>
      <c r="F139" s="230" t="s">
        <v>1128</v>
      </c>
      <c r="G139" s="231" t="s">
        <v>236</v>
      </c>
      <c r="H139" s="232">
        <v>9</v>
      </c>
      <c r="I139" s="233"/>
      <c r="J139" s="232">
        <f>ROUND(I139*H139,3)</f>
        <v>0</v>
      </c>
      <c r="K139" s="234"/>
      <c r="L139" s="44"/>
      <c r="M139" s="235" t="s">
        <v>1</v>
      </c>
      <c r="N139" s="236" t="s">
        <v>41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100</v>
      </c>
      <c r="AT139" s="239" t="s">
        <v>150</v>
      </c>
      <c r="AU139" s="239" t="s">
        <v>93</v>
      </c>
      <c r="AY139" s="17" t="s">
        <v>148</v>
      </c>
      <c r="BE139" s="240">
        <f>IF(N139="základná",J139,0)</f>
        <v>0</v>
      </c>
      <c r="BF139" s="240">
        <f>IF(N139="znížená",J139,0)</f>
        <v>0</v>
      </c>
      <c r="BG139" s="240">
        <f>IF(N139="zákl. prenesená",J139,0)</f>
        <v>0</v>
      </c>
      <c r="BH139" s="240">
        <f>IF(N139="zníž. prenesená",J139,0)</f>
        <v>0</v>
      </c>
      <c r="BI139" s="240">
        <f>IF(N139="nulová",J139,0)</f>
        <v>0</v>
      </c>
      <c r="BJ139" s="17" t="s">
        <v>93</v>
      </c>
      <c r="BK139" s="241">
        <f>ROUND(I139*H139,3)</f>
        <v>0</v>
      </c>
      <c r="BL139" s="17" t="s">
        <v>100</v>
      </c>
      <c r="BM139" s="239" t="s">
        <v>252</v>
      </c>
    </row>
    <row r="140" s="2" customFormat="1" ht="21.75" customHeight="1">
      <c r="A140" s="38"/>
      <c r="B140" s="39"/>
      <c r="C140" s="264" t="s">
        <v>272</v>
      </c>
      <c r="D140" s="264" t="s">
        <v>177</v>
      </c>
      <c r="E140" s="265" t="s">
        <v>1129</v>
      </c>
      <c r="F140" s="266" t="s">
        <v>1130</v>
      </c>
      <c r="G140" s="267" t="s">
        <v>236</v>
      </c>
      <c r="H140" s="268">
        <v>8</v>
      </c>
      <c r="I140" s="269"/>
      <c r="J140" s="268">
        <f>ROUND(I140*H140,3)</f>
        <v>0</v>
      </c>
      <c r="K140" s="270"/>
      <c r="L140" s="271"/>
      <c r="M140" s="272" t="s">
        <v>1</v>
      </c>
      <c r="N140" s="273" t="s">
        <v>41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180</v>
      </c>
      <c r="AT140" s="239" t="s">
        <v>177</v>
      </c>
      <c r="AU140" s="239" t="s">
        <v>93</v>
      </c>
      <c r="AY140" s="17" t="s">
        <v>148</v>
      </c>
      <c r="BE140" s="240">
        <f>IF(N140="základná",J140,0)</f>
        <v>0</v>
      </c>
      <c r="BF140" s="240">
        <f>IF(N140="znížená",J140,0)</f>
        <v>0</v>
      </c>
      <c r="BG140" s="240">
        <f>IF(N140="zákl. prenesená",J140,0)</f>
        <v>0</v>
      </c>
      <c r="BH140" s="240">
        <f>IF(N140="zníž. prenesená",J140,0)</f>
        <v>0</v>
      </c>
      <c r="BI140" s="240">
        <f>IF(N140="nulová",J140,0)</f>
        <v>0</v>
      </c>
      <c r="BJ140" s="17" t="s">
        <v>93</v>
      </c>
      <c r="BK140" s="241">
        <f>ROUND(I140*H140,3)</f>
        <v>0</v>
      </c>
      <c r="BL140" s="17" t="s">
        <v>100</v>
      </c>
      <c r="BM140" s="239" t="s">
        <v>261</v>
      </c>
    </row>
    <row r="141" s="2" customFormat="1" ht="21.75" customHeight="1">
      <c r="A141" s="38"/>
      <c r="B141" s="39"/>
      <c r="C141" s="264" t="s">
        <v>278</v>
      </c>
      <c r="D141" s="264" t="s">
        <v>177</v>
      </c>
      <c r="E141" s="265" t="s">
        <v>1131</v>
      </c>
      <c r="F141" s="266" t="s">
        <v>1132</v>
      </c>
      <c r="G141" s="267" t="s">
        <v>236</v>
      </c>
      <c r="H141" s="268">
        <v>1</v>
      </c>
      <c r="I141" s="269"/>
      <c r="J141" s="268">
        <f>ROUND(I141*H141,3)</f>
        <v>0</v>
      </c>
      <c r="K141" s="270"/>
      <c r="L141" s="271"/>
      <c r="M141" s="272" t="s">
        <v>1</v>
      </c>
      <c r="N141" s="273" t="s">
        <v>41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180</v>
      </c>
      <c r="AT141" s="239" t="s">
        <v>177</v>
      </c>
      <c r="AU141" s="239" t="s">
        <v>93</v>
      </c>
      <c r="AY141" s="17" t="s">
        <v>148</v>
      </c>
      <c r="BE141" s="240">
        <f>IF(N141="základná",J141,0)</f>
        <v>0</v>
      </c>
      <c r="BF141" s="240">
        <f>IF(N141="znížená",J141,0)</f>
        <v>0</v>
      </c>
      <c r="BG141" s="240">
        <f>IF(N141="zákl. prenesená",J141,0)</f>
        <v>0</v>
      </c>
      <c r="BH141" s="240">
        <f>IF(N141="zníž. prenesená",J141,0)</f>
        <v>0</v>
      </c>
      <c r="BI141" s="240">
        <f>IF(N141="nulová",J141,0)</f>
        <v>0</v>
      </c>
      <c r="BJ141" s="17" t="s">
        <v>93</v>
      </c>
      <c r="BK141" s="241">
        <f>ROUND(I141*H141,3)</f>
        <v>0</v>
      </c>
      <c r="BL141" s="17" t="s">
        <v>100</v>
      </c>
      <c r="BM141" s="239" t="s">
        <v>272</v>
      </c>
    </row>
    <row r="142" s="2" customFormat="1" ht="21.75" customHeight="1">
      <c r="A142" s="38"/>
      <c r="B142" s="39"/>
      <c r="C142" s="228" t="s">
        <v>190</v>
      </c>
      <c r="D142" s="228" t="s">
        <v>150</v>
      </c>
      <c r="E142" s="229" t="s">
        <v>1133</v>
      </c>
      <c r="F142" s="230" t="s">
        <v>1134</v>
      </c>
      <c r="G142" s="231" t="s">
        <v>184</v>
      </c>
      <c r="H142" s="232">
        <v>350</v>
      </c>
      <c r="I142" s="233"/>
      <c r="J142" s="232">
        <f>ROUND(I142*H142,3)</f>
        <v>0</v>
      </c>
      <c r="K142" s="234"/>
      <c r="L142" s="44"/>
      <c r="M142" s="235" t="s">
        <v>1</v>
      </c>
      <c r="N142" s="236" t="s">
        <v>41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100</v>
      </c>
      <c r="AT142" s="239" t="s">
        <v>150</v>
      </c>
      <c r="AU142" s="239" t="s">
        <v>93</v>
      </c>
      <c r="AY142" s="17" t="s">
        <v>148</v>
      </c>
      <c r="BE142" s="240">
        <f>IF(N142="základná",J142,0)</f>
        <v>0</v>
      </c>
      <c r="BF142" s="240">
        <f>IF(N142="znížená",J142,0)</f>
        <v>0</v>
      </c>
      <c r="BG142" s="240">
        <f>IF(N142="zákl. prenesená",J142,0)</f>
        <v>0</v>
      </c>
      <c r="BH142" s="240">
        <f>IF(N142="zníž. prenesená",J142,0)</f>
        <v>0</v>
      </c>
      <c r="BI142" s="240">
        <f>IF(N142="nulová",J142,0)</f>
        <v>0</v>
      </c>
      <c r="BJ142" s="17" t="s">
        <v>93</v>
      </c>
      <c r="BK142" s="241">
        <f>ROUND(I142*H142,3)</f>
        <v>0</v>
      </c>
      <c r="BL142" s="17" t="s">
        <v>100</v>
      </c>
      <c r="BM142" s="239" t="s">
        <v>287</v>
      </c>
    </row>
    <row r="143" s="2" customFormat="1" ht="16.5" customHeight="1">
      <c r="A143" s="38"/>
      <c r="B143" s="39"/>
      <c r="C143" s="264" t="s">
        <v>195</v>
      </c>
      <c r="D143" s="264" t="s">
        <v>177</v>
      </c>
      <c r="E143" s="265" t="s">
        <v>1135</v>
      </c>
      <c r="F143" s="266" t="s">
        <v>1136</v>
      </c>
      <c r="G143" s="267" t="s">
        <v>184</v>
      </c>
      <c r="H143" s="268">
        <v>350</v>
      </c>
      <c r="I143" s="269"/>
      <c r="J143" s="268">
        <f>ROUND(I143*H143,3)</f>
        <v>0</v>
      </c>
      <c r="K143" s="270"/>
      <c r="L143" s="271"/>
      <c r="M143" s="272" t="s">
        <v>1</v>
      </c>
      <c r="N143" s="273" t="s">
        <v>41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180</v>
      </c>
      <c r="AT143" s="239" t="s">
        <v>177</v>
      </c>
      <c r="AU143" s="239" t="s">
        <v>93</v>
      </c>
      <c r="AY143" s="17" t="s">
        <v>148</v>
      </c>
      <c r="BE143" s="240">
        <f>IF(N143="základná",J143,0)</f>
        <v>0</v>
      </c>
      <c r="BF143" s="240">
        <f>IF(N143="znížená",J143,0)</f>
        <v>0</v>
      </c>
      <c r="BG143" s="240">
        <f>IF(N143="zákl. prenesená",J143,0)</f>
        <v>0</v>
      </c>
      <c r="BH143" s="240">
        <f>IF(N143="zníž. prenesená",J143,0)</f>
        <v>0</v>
      </c>
      <c r="BI143" s="240">
        <f>IF(N143="nulová",J143,0)</f>
        <v>0</v>
      </c>
      <c r="BJ143" s="17" t="s">
        <v>93</v>
      </c>
      <c r="BK143" s="241">
        <f>ROUND(I143*H143,3)</f>
        <v>0</v>
      </c>
      <c r="BL143" s="17" t="s">
        <v>100</v>
      </c>
      <c r="BM143" s="239" t="s">
        <v>295</v>
      </c>
    </row>
    <row r="144" s="2" customFormat="1" ht="21.75" customHeight="1">
      <c r="A144" s="38"/>
      <c r="B144" s="39"/>
      <c r="C144" s="228" t="s">
        <v>199</v>
      </c>
      <c r="D144" s="228" t="s">
        <v>150</v>
      </c>
      <c r="E144" s="229" t="s">
        <v>1137</v>
      </c>
      <c r="F144" s="230" t="s">
        <v>1138</v>
      </c>
      <c r="G144" s="231" t="s">
        <v>184</v>
      </c>
      <c r="H144" s="232">
        <v>60</v>
      </c>
      <c r="I144" s="233"/>
      <c r="J144" s="232">
        <f>ROUND(I144*H144,3)</f>
        <v>0</v>
      </c>
      <c r="K144" s="234"/>
      <c r="L144" s="44"/>
      <c r="M144" s="235" t="s">
        <v>1</v>
      </c>
      <c r="N144" s="236" t="s">
        <v>41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100</v>
      </c>
      <c r="AT144" s="239" t="s">
        <v>150</v>
      </c>
      <c r="AU144" s="239" t="s">
        <v>93</v>
      </c>
      <c r="AY144" s="17" t="s">
        <v>148</v>
      </c>
      <c r="BE144" s="240">
        <f>IF(N144="základná",J144,0)</f>
        <v>0</v>
      </c>
      <c r="BF144" s="240">
        <f>IF(N144="znížená",J144,0)</f>
        <v>0</v>
      </c>
      <c r="BG144" s="240">
        <f>IF(N144="zákl. prenesená",J144,0)</f>
        <v>0</v>
      </c>
      <c r="BH144" s="240">
        <f>IF(N144="zníž. prenesená",J144,0)</f>
        <v>0</v>
      </c>
      <c r="BI144" s="240">
        <f>IF(N144="nulová",J144,0)</f>
        <v>0</v>
      </c>
      <c r="BJ144" s="17" t="s">
        <v>93</v>
      </c>
      <c r="BK144" s="241">
        <f>ROUND(I144*H144,3)</f>
        <v>0</v>
      </c>
      <c r="BL144" s="17" t="s">
        <v>100</v>
      </c>
      <c r="BM144" s="239" t="s">
        <v>302</v>
      </c>
    </row>
    <row r="145" s="2" customFormat="1" ht="16.5" customHeight="1">
      <c r="A145" s="38"/>
      <c r="B145" s="39"/>
      <c r="C145" s="264" t="s">
        <v>203</v>
      </c>
      <c r="D145" s="264" t="s">
        <v>177</v>
      </c>
      <c r="E145" s="265" t="s">
        <v>1139</v>
      </c>
      <c r="F145" s="266" t="s">
        <v>1140</v>
      </c>
      <c r="G145" s="267" t="s">
        <v>184</v>
      </c>
      <c r="H145" s="268">
        <v>60</v>
      </c>
      <c r="I145" s="269"/>
      <c r="J145" s="268">
        <f>ROUND(I145*H145,3)</f>
        <v>0</v>
      </c>
      <c r="K145" s="270"/>
      <c r="L145" s="271"/>
      <c r="M145" s="272" t="s">
        <v>1</v>
      </c>
      <c r="N145" s="273" t="s">
        <v>41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180</v>
      </c>
      <c r="AT145" s="239" t="s">
        <v>177</v>
      </c>
      <c r="AU145" s="239" t="s">
        <v>93</v>
      </c>
      <c r="AY145" s="17" t="s">
        <v>148</v>
      </c>
      <c r="BE145" s="240">
        <f>IF(N145="základná",J145,0)</f>
        <v>0</v>
      </c>
      <c r="BF145" s="240">
        <f>IF(N145="znížená",J145,0)</f>
        <v>0</v>
      </c>
      <c r="BG145" s="240">
        <f>IF(N145="zákl. prenesená",J145,0)</f>
        <v>0</v>
      </c>
      <c r="BH145" s="240">
        <f>IF(N145="zníž. prenesená",J145,0)</f>
        <v>0</v>
      </c>
      <c r="BI145" s="240">
        <f>IF(N145="nulová",J145,0)</f>
        <v>0</v>
      </c>
      <c r="BJ145" s="17" t="s">
        <v>93</v>
      </c>
      <c r="BK145" s="241">
        <f>ROUND(I145*H145,3)</f>
        <v>0</v>
      </c>
      <c r="BL145" s="17" t="s">
        <v>100</v>
      </c>
      <c r="BM145" s="239" t="s">
        <v>312</v>
      </c>
    </row>
    <row r="146" s="2" customFormat="1" ht="16.5" customHeight="1">
      <c r="A146" s="38"/>
      <c r="B146" s="39"/>
      <c r="C146" s="228" t="s">
        <v>207</v>
      </c>
      <c r="D146" s="228" t="s">
        <v>150</v>
      </c>
      <c r="E146" s="229" t="s">
        <v>1141</v>
      </c>
      <c r="F146" s="230" t="s">
        <v>1142</v>
      </c>
      <c r="G146" s="231" t="s">
        <v>236</v>
      </c>
      <c r="H146" s="232">
        <v>4</v>
      </c>
      <c r="I146" s="233"/>
      <c r="J146" s="232">
        <f>ROUND(I146*H146,3)</f>
        <v>0</v>
      </c>
      <c r="K146" s="234"/>
      <c r="L146" s="44"/>
      <c r="M146" s="235" t="s">
        <v>1</v>
      </c>
      <c r="N146" s="236" t="s">
        <v>41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100</v>
      </c>
      <c r="AT146" s="239" t="s">
        <v>150</v>
      </c>
      <c r="AU146" s="239" t="s">
        <v>93</v>
      </c>
      <c r="AY146" s="17" t="s">
        <v>148</v>
      </c>
      <c r="BE146" s="240">
        <f>IF(N146="základná",J146,0)</f>
        <v>0</v>
      </c>
      <c r="BF146" s="240">
        <f>IF(N146="znížená",J146,0)</f>
        <v>0</v>
      </c>
      <c r="BG146" s="240">
        <f>IF(N146="zákl. prenesená",J146,0)</f>
        <v>0</v>
      </c>
      <c r="BH146" s="240">
        <f>IF(N146="zníž. prenesená",J146,0)</f>
        <v>0</v>
      </c>
      <c r="BI146" s="240">
        <f>IF(N146="nulová",J146,0)</f>
        <v>0</v>
      </c>
      <c r="BJ146" s="17" t="s">
        <v>93</v>
      </c>
      <c r="BK146" s="241">
        <f>ROUND(I146*H146,3)</f>
        <v>0</v>
      </c>
      <c r="BL146" s="17" t="s">
        <v>100</v>
      </c>
      <c r="BM146" s="239" t="s">
        <v>320</v>
      </c>
    </row>
    <row r="147" s="2" customFormat="1" ht="21.75" customHeight="1">
      <c r="A147" s="38"/>
      <c r="B147" s="39"/>
      <c r="C147" s="264" t="s">
        <v>211</v>
      </c>
      <c r="D147" s="264" t="s">
        <v>177</v>
      </c>
      <c r="E147" s="265" t="s">
        <v>1143</v>
      </c>
      <c r="F147" s="266" t="s">
        <v>1144</v>
      </c>
      <c r="G147" s="267" t="s">
        <v>236</v>
      </c>
      <c r="H147" s="268">
        <v>4</v>
      </c>
      <c r="I147" s="269"/>
      <c r="J147" s="268">
        <f>ROUND(I147*H147,3)</f>
        <v>0</v>
      </c>
      <c r="K147" s="270"/>
      <c r="L147" s="271"/>
      <c r="M147" s="272" t="s">
        <v>1</v>
      </c>
      <c r="N147" s="273" t="s">
        <v>41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180</v>
      </c>
      <c r="AT147" s="239" t="s">
        <v>177</v>
      </c>
      <c r="AU147" s="239" t="s">
        <v>93</v>
      </c>
      <c r="AY147" s="17" t="s">
        <v>148</v>
      </c>
      <c r="BE147" s="240">
        <f>IF(N147="základná",J147,0)</f>
        <v>0</v>
      </c>
      <c r="BF147" s="240">
        <f>IF(N147="znížená",J147,0)</f>
        <v>0</v>
      </c>
      <c r="BG147" s="240">
        <f>IF(N147="zákl. prenesená",J147,0)</f>
        <v>0</v>
      </c>
      <c r="BH147" s="240">
        <f>IF(N147="zníž. prenesená",J147,0)</f>
        <v>0</v>
      </c>
      <c r="BI147" s="240">
        <f>IF(N147="nulová",J147,0)</f>
        <v>0</v>
      </c>
      <c r="BJ147" s="17" t="s">
        <v>93</v>
      </c>
      <c r="BK147" s="241">
        <f>ROUND(I147*H147,3)</f>
        <v>0</v>
      </c>
      <c r="BL147" s="17" t="s">
        <v>100</v>
      </c>
      <c r="BM147" s="239" t="s">
        <v>330</v>
      </c>
    </row>
    <row r="148" s="2" customFormat="1" ht="16.5" customHeight="1">
      <c r="A148" s="38"/>
      <c r="B148" s="39"/>
      <c r="C148" s="228" t="s">
        <v>216</v>
      </c>
      <c r="D148" s="228" t="s">
        <v>150</v>
      </c>
      <c r="E148" s="229" t="s">
        <v>1145</v>
      </c>
      <c r="F148" s="230" t="s">
        <v>1146</v>
      </c>
      <c r="G148" s="231" t="s">
        <v>184</v>
      </c>
      <c r="H148" s="232">
        <v>130</v>
      </c>
      <c r="I148" s="233"/>
      <c r="J148" s="232">
        <f>ROUND(I148*H148,3)</f>
        <v>0</v>
      </c>
      <c r="K148" s="234"/>
      <c r="L148" s="44"/>
      <c r="M148" s="235" t="s">
        <v>1</v>
      </c>
      <c r="N148" s="236" t="s">
        <v>41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100</v>
      </c>
      <c r="AT148" s="239" t="s">
        <v>150</v>
      </c>
      <c r="AU148" s="239" t="s">
        <v>93</v>
      </c>
      <c r="AY148" s="17" t="s">
        <v>148</v>
      </c>
      <c r="BE148" s="240">
        <f>IF(N148="základná",J148,0)</f>
        <v>0</v>
      </c>
      <c r="BF148" s="240">
        <f>IF(N148="znížená",J148,0)</f>
        <v>0</v>
      </c>
      <c r="BG148" s="240">
        <f>IF(N148="zákl. prenesená",J148,0)</f>
        <v>0</v>
      </c>
      <c r="BH148" s="240">
        <f>IF(N148="zníž. prenesená",J148,0)</f>
        <v>0</v>
      </c>
      <c r="BI148" s="240">
        <f>IF(N148="nulová",J148,0)</f>
        <v>0</v>
      </c>
      <c r="BJ148" s="17" t="s">
        <v>93</v>
      </c>
      <c r="BK148" s="241">
        <f>ROUND(I148*H148,3)</f>
        <v>0</v>
      </c>
      <c r="BL148" s="17" t="s">
        <v>100</v>
      </c>
      <c r="BM148" s="239" t="s">
        <v>338</v>
      </c>
    </row>
    <row r="149" s="2" customFormat="1" ht="21.75" customHeight="1">
      <c r="A149" s="38"/>
      <c r="B149" s="39"/>
      <c r="C149" s="264" t="s">
        <v>220</v>
      </c>
      <c r="D149" s="264" t="s">
        <v>177</v>
      </c>
      <c r="E149" s="265" t="s">
        <v>1147</v>
      </c>
      <c r="F149" s="266" t="s">
        <v>1148</v>
      </c>
      <c r="G149" s="267" t="s">
        <v>184</v>
      </c>
      <c r="H149" s="268">
        <v>130</v>
      </c>
      <c r="I149" s="269"/>
      <c r="J149" s="268">
        <f>ROUND(I149*H149,3)</f>
        <v>0</v>
      </c>
      <c r="K149" s="270"/>
      <c r="L149" s="271"/>
      <c r="M149" s="272" t="s">
        <v>1</v>
      </c>
      <c r="N149" s="273" t="s">
        <v>41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180</v>
      </c>
      <c r="AT149" s="239" t="s">
        <v>177</v>
      </c>
      <c r="AU149" s="239" t="s">
        <v>93</v>
      </c>
      <c r="AY149" s="17" t="s">
        <v>148</v>
      </c>
      <c r="BE149" s="240">
        <f>IF(N149="základná",J149,0)</f>
        <v>0</v>
      </c>
      <c r="BF149" s="240">
        <f>IF(N149="znížená",J149,0)</f>
        <v>0</v>
      </c>
      <c r="BG149" s="240">
        <f>IF(N149="zákl. prenesená",J149,0)</f>
        <v>0</v>
      </c>
      <c r="BH149" s="240">
        <f>IF(N149="zníž. prenesená",J149,0)</f>
        <v>0</v>
      </c>
      <c r="BI149" s="240">
        <f>IF(N149="nulová",J149,0)</f>
        <v>0</v>
      </c>
      <c r="BJ149" s="17" t="s">
        <v>93</v>
      </c>
      <c r="BK149" s="241">
        <f>ROUND(I149*H149,3)</f>
        <v>0</v>
      </c>
      <c r="BL149" s="17" t="s">
        <v>100</v>
      </c>
      <c r="BM149" s="239" t="s">
        <v>346</v>
      </c>
    </row>
    <row r="150" s="2" customFormat="1" ht="16.5" customHeight="1">
      <c r="A150" s="38"/>
      <c r="B150" s="39"/>
      <c r="C150" s="228" t="s">
        <v>7</v>
      </c>
      <c r="D150" s="228" t="s">
        <v>150</v>
      </c>
      <c r="E150" s="229" t="s">
        <v>1149</v>
      </c>
      <c r="F150" s="230" t="s">
        <v>1150</v>
      </c>
      <c r="G150" s="231" t="s">
        <v>236</v>
      </c>
      <c r="H150" s="232">
        <v>4</v>
      </c>
      <c r="I150" s="233"/>
      <c r="J150" s="232">
        <f>ROUND(I150*H150,3)</f>
        <v>0</v>
      </c>
      <c r="K150" s="234"/>
      <c r="L150" s="44"/>
      <c r="M150" s="235" t="s">
        <v>1</v>
      </c>
      <c r="N150" s="236" t="s">
        <v>41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100</v>
      </c>
      <c r="AT150" s="239" t="s">
        <v>150</v>
      </c>
      <c r="AU150" s="239" t="s">
        <v>93</v>
      </c>
      <c r="AY150" s="17" t="s">
        <v>148</v>
      </c>
      <c r="BE150" s="240">
        <f>IF(N150="základná",J150,0)</f>
        <v>0</v>
      </c>
      <c r="BF150" s="240">
        <f>IF(N150="znížená",J150,0)</f>
        <v>0</v>
      </c>
      <c r="BG150" s="240">
        <f>IF(N150="zákl. prenesená",J150,0)</f>
        <v>0</v>
      </c>
      <c r="BH150" s="240">
        <f>IF(N150="zníž. prenesená",J150,0)</f>
        <v>0</v>
      </c>
      <c r="BI150" s="240">
        <f>IF(N150="nulová",J150,0)</f>
        <v>0</v>
      </c>
      <c r="BJ150" s="17" t="s">
        <v>93</v>
      </c>
      <c r="BK150" s="241">
        <f>ROUND(I150*H150,3)</f>
        <v>0</v>
      </c>
      <c r="BL150" s="17" t="s">
        <v>100</v>
      </c>
      <c r="BM150" s="239" t="s">
        <v>354</v>
      </c>
    </row>
    <row r="151" s="2" customFormat="1" ht="21.75" customHeight="1">
      <c r="A151" s="38"/>
      <c r="B151" s="39"/>
      <c r="C151" s="264" t="s">
        <v>238</v>
      </c>
      <c r="D151" s="264" t="s">
        <v>177</v>
      </c>
      <c r="E151" s="265" t="s">
        <v>1151</v>
      </c>
      <c r="F151" s="266" t="s">
        <v>1152</v>
      </c>
      <c r="G151" s="267" t="s">
        <v>236</v>
      </c>
      <c r="H151" s="268">
        <v>4</v>
      </c>
      <c r="I151" s="269"/>
      <c r="J151" s="268">
        <f>ROUND(I151*H151,3)</f>
        <v>0</v>
      </c>
      <c r="K151" s="270"/>
      <c r="L151" s="271"/>
      <c r="M151" s="272" t="s">
        <v>1</v>
      </c>
      <c r="N151" s="273" t="s">
        <v>41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180</v>
      </c>
      <c r="AT151" s="239" t="s">
        <v>177</v>
      </c>
      <c r="AU151" s="239" t="s">
        <v>93</v>
      </c>
      <c r="AY151" s="17" t="s">
        <v>148</v>
      </c>
      <c r="BE151" s="240">
        <f>IF(N151="základná",J151,0)</f>
        <v>0</v>
      </c>
      <c r="BF151" s="240">
        <f>IF(N151="znížená",J151,0)</f>
        <v>0</v>
      </c>
      <c r="BG151" s="240">
        <f>IF(N151="zákl. prenesená",J151,0)</f>
        <v>0</v>
      </c>
      <c r="BH151" s="240">
        <f>IF(N151="zníž. prenesená",J151,0)</f>
        <v>0</v>
      </c>
      <c r="BI151" s="240">
        <f>IF(N151="nulová",J151,0)</f>
        <v>0</v>
      </c>
      <c r="BJ151" s="17" t="s">
        <v>93</v>
      </c>
      <c r="BK151" s="241">
        <f>ROUND(I151*H151,3)</f>
        <v>0</v>
      </c>
      <c r="BL151" s="17" t="s">
        <v>100</v>
      </c>
      <c r="BM151" s="239" t="s">
        <v>362</v>
      </c>
    </row>
    <row r="152" s="2" customFormat="1" ht="21.75" customHeight="1">
      <c r="A152" s="38"/>
      <c r="B152" s="39"/>
      <c r="C152" s="228" t="s">
        <v>243</v>
      </c>
      <c r="D152" s="228" t="s">
        <v>150</v>
      </c>
      <c r="E152" s="229" t="s">
        <v>1153</v>
      </c>
      <c r="F152" s="230" t="s">
        <v>1154</v>
      </c>
      <c r="G152" s="231" t="s">
        <v>184</v>
      </c>
      <c r="H152" s="232">
        <v>180</v>
      </c>
      <c r="I152" s="233"/>
      <c r="J152" s="232">
        <f>ROUND(I152*H152,3)</f>
        <v>0</v>
      </c>
      <c r="K152" s="234"/>
      <c r="L152" s="44"/>
      <c r="M152" s="235" t="s">
        <v>1</v>
      </c>
      <c r="N152" s="236" t="s">
        <v>41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100</v>
      </c>
      <c r="AT152" s="239" t="s">
        <v>150</v>
      </c>
      <c r="AU152" s="239" t="s">
        <v>93</v>
      </c>
      <c r="AY152" s="17" t="s">
        <v>148</v>
      </c>
      <c r="BE152" s="240">
        <f>IF(N152="základná",J152,0)</f>
        <v>0</v>
      </c>
      <c r="BF152" s="240">
        <f>IF(N152="znížená",J152,0)</f>
        <v>0</v>
      </c>
      <c r="BG152" s="240">
        <f>IF(N152="zákl. prenesená",J152,0)</f>
        <v>0</v>
      </c>
      <c r="BH152" s="240">
        <f>IF(N152="zníž. prenesená",J152,0)</f>
        <v>0</v>
      </c>
      <c r="BI152" s="240">
        <f>IF(N152="nulová",J152,0)</f>
        <v>0</v>
      </c>
      <c r="BJ152" s="17" t="s">
        <v>93</v>
      </c>
      <c r="BK152" s="241">
        <f>ROUND(I152*H152,3)</f>
        <v>0</v>
      </c>
      <c r="BL152" s="17" t="s">
        <v>100</v>
      </c>
      <c r="BM152" s="239" t="s">
        <v>370</v>
      </c>
    </row>
    <row r="153" s="2" customFormat="1" ht="16.5" customHeight="1">
      <c r="A153" s="38"/>
      <c r="B153" s="39"/>
      <c r="C153" s="264" t="s">
        <v>247</v>
      </c>
      <c r="D153" s="264" t="s">
        <v>177</v>
      </c>
      <c r="E153" s="265" t="s">
        <v>1155</v>
      </c>
      <c r="F153" s="266" t="s">
        <v>1156</v>
      </c>
      <c r="G153" s="267" t="s">
        <v>184</v>
      </c>
      <c r="H153" s="268">
        <v>180</v>
      </c>
      <c r="I153" s="269"/>
      <c r="J153" s="268">
        <f>ROUND(I153*H153,3)</f>
        <v>0</v>
      </c>
      <c r="K153" s="270"/>
      <c r="L153" s="271"/>
      <c r="M153" s="272" t="s">
        <v>1</v>
      </c>
      <c r="N153" s="273" t="s">
        <v>41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180</v>
      </c>
      <c r="AT153" s="239" t="s">
        <v>177</v>
      </c>
      <c r="AU153" s="239" t="s">
        <v>93</v>
      </c>
      <c r="AY153" s="17" t="s">
        <v>148</v>
      </c>
      <c r="BE153" s="240">
        <f>IF(N153="základná",J153,0)</f>
        <v>0</v>
      </c>
      <c r="BF153" s="240">
        <f>IF(N153="znížená",J153,0)</f>
        <v>0</v>
      </c>
      <c r="BG153" s="240">
        <f>IF(N153="zákl. prenesená",J153,0)</f>
        <v>0</v>
      </c>
      <c r="BH153" s="240">
        <f>IF(N153="zníž. prenesená",J153,0)</f>
        <v>0</v>
      </c>
      <c r="BI153" s="240">
        <f>IF(N153="nulová",J153,0)</f>
        <v>0</v>
      </c>
      <c r="BJ153" s="17" t="s">
        <v>93</v>
      </c>
      <c r="BK153" s="241">
        <f>ROUND(I153*H153,3)</f>
        <v>0</v>
      </c>
      <c r="BL153" s="17" t="s">
        <v>100</v>
      </c>
      <c r="BM153" s="239" t="s">
        <v>380</v>
      </c>
    </row>
    <row r="154" s="12" customFormat="1" ht="25.92" customHeight="1">
      <c r="A154" s="12"/>
      <c r="B154" s="213"/>
      <c r="C154" s="214"/>
      <c r="D154" s="215" t="s">
        <v>74</v>
      </c>
      <c r="E154" s="216" t="s">
        <v>177</v>
      </c>
      <c r="F154" s="216" t="s">
        <v>982</v>
      </c>
      <c r="G154" s="214"/>
      <c r="H154" s="214"/>
      <c r="I154" s="217"/>
      <c r="J154" s="200">
        <f>BK154</f>
        <v>0</v>
      </c>
      <c r="K154" s="214"/>
      <c r="L154" s="218"/>
      <c r="M154" s="219"/>
      <c r="N154" s="220"/>
      <c r="O154" s="220"/>
      <c r="P154" s="221">
        <f>P155</f>
        <v>0</v>
      </c>
      <c r="Q154" s="220"/>
      <c r="R154" s="221">
        <f>R155</f>
        <v>0</v>
      </c>
      <c r="S154" s="220"/>
      <c r="T154" s="222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3" t="s">
        <v>97</v>
      </c>
      <c r="AT154" s="224" t="s">
        <v>74</v>
      </c>
      <c r="AU154" s="224" t="s">
        <v>75</v>
      </c>
      <c r="AY154" s="223" t="s">
        <v>148</v>
      </c>
      <c r="BK154" s="225">
        <f>BK155</f>
        <v>0</v>
      </c>
    </row>
    <row r="155" s="12" customFormat="1" ht="22.8" customHeight="1">
      <c r="A155" s="12"/>
      <c r="B155" s="213"/>
      <c r="C155" s="214"/>
      <c r="D155" s="215" t="s">
        <v>74</v>
      </c>
      <c r="E155" s="226" t="s">
        <v>983</v>
      </c>
      <c r="F155" s="226" t="s">
        <v>984</v>
      </c>
      <c r="G155" s="214"/>
      <c r="H155" s="214"/>
      <c r="I155" s="217"/>
      <c r="J155" s="227">
        <f>BK155</f>
        <v>0</v>
      </c>
      <c r="K155" s="214"/>
      <c r="L155" s="218"/>
      <c r="M155" s="219"/>
      <c r="N155" s="220"/>
      <c r="O155" s="220"/>
      <c r="P155" s="221">
        <f>SUM(P156:P158)</f>
        <v>0</v>
      </c>
      <c r="Q155" s="220"/>
      <c r="R155" s="221">
        <f>SUM(R156:R158)</f>
        <v>0</v>
      </c>
      <c r="S155" s="220"/>
      <c r="T155" s="222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97</v>
      </c>
      <c r="AT155" s="224" t="s">
        <v>74</v>
      </c>
      <c r="AU155" s="224" t="s">
        <v>83</v>
      </c>
      <c r="AY155" s="223" t="s">
        <v>148</v>
      </c>
      <c r="BK155" s="225">
        <f>SUM(BK156:BK158)</f>
        <v>0</v>
      </c>
    </row>
    <row r="156" s="2" customFormat="1" ht="33" customHeight="1">
      <c r="A156" s="38"/>
      <c r="B156" s="39"/>
      <c r="C156" s="228" t="s">
        <v>252</v>
      </c>
      <c r="D156" s="228" t="s">
        <v>150</v>
      </c>
      <c r="E156" s="229" t="s">
        <v>990</v>
      </c>
      <c r="F156" s="230" t="s">
        <v>991</v>
      </c>
      <c r="G156" s="231" t="s">
        <v>184</v>
      </c>
      <c r="H156" s="232">
        <v>180</v>
      </c>
      <c r="I156" s="233"/>
      <c r="J156" s="232">
        <f>ROUND(I156*H156,3)</f>
        <v>0</v>
      </c>
      <c r="K156" s="234"/>
      <c r="L156" s="44"/>
      <c r="M156" s="235" t="s">
        <v>1</v>
      </c>
      <c r="N156" s="236" t="s">
        <v>41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431</v>
      </c>
      <c r="AT156" s="239" t="s">
        <v>150</v>
      </c>
      <c r="AU156" s="239" t="s">
        <v>93</v>
      </c>
      <c r="AY156" s="17" t="s">
        <v>148</v>
      </c>
      <c r="BE156" s="240">
        <f>IF(N156="základná",J156,0)</f>
        <v>0</v>
      </c>
      <c r="BF156" s="240">
        <f>IF(N156="znížená",J156,0)</f>
        <v>0</v>
      </c>
      <c r="BG156" s="240">
        <f>IF(N156="zákl. prenesená",J156,0)</f>
        <v>0</v>
      </c>
      <c r="BH156" s="240">
        <f>IF(N156="zníž. prenesená",J156,0)</f>
        <v>0</v>
      </c>
      <c r="BI156" s="240">
        <f>IF(N156="nulová",J156,0)</f>
        <v>0</v>
      </c>
      <c r="BJ156" s="17" t="s">
        <v>93</v>
      </c>
      <c r="BK156" s="241">
        <f>ROUND(I156*H156,3)</f>
        <v>0</v>
      </c>
      <c r="BL156" s="17" t="s">
        <v>431</v>
      </c>
      <c r="BM156" s="239" t="s">
        <v>388</v>
      </c>
    </row>
    <row r="157" s="2" customFormat="1" ht="16.5" customHeight="1">
      <c r="A157" s="38"/>
      <c r="B157" s="39"/>
      <c r="C157" s="228" t="s">
        <v>257</v>
      </c>
      <c r="D157" s="228" t="s">
        <v>150</v>
      </c>
      <c r="E157" s="229" t="s">
        <v>1098</v>
      </c>
      <c r="F157" s="230" t="s">
        <v>1099</v>
      </c>
      <c r="G157" s="231" t="s">
        <v>740</v>
      </c>
      <c r="H157" s="233"/>
      <c r="I157" s="233"/>
      <c r="J157" s="232">
        <f>ROUND(I157*H157,3)</f>
        <v>0</v>
      </c>
      <c r="K157" s="234"/>
      <c r="L157" s="44"/>
      <c r="M157" s="235" t="s">
        <v>1</v>
      </c>
      <c r="N157" s="236" t="s">
        <v>41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431</v>
      </c>
      <c r="AT157" s="239" t="s">
        <v>150</v>
      </c>
      <c r="AU157" s="239" t="s">
        <v>93</v>
      </c>
      <c r="AY157" s="17" t="s">
        <v>148</v>
      </c>
      <c r="BE157" s="240">
        <f>IF(N157="základná",J157,0)</f>
        <v>0</v>
      </c>
      <c r="BF157" s="240">
        <f>IF(N157="znížená",J157,0)</f>
        <v>0</v>
      </c>
      <c r="BG157" s="240">
        <f>IF(N157="zákl. prenesená",J157,0)</f>
        <v>0</v>
      </c>
      <c r="BH157" s="240">
        <f>IF(N157="zníž. prenesená",J157,0)</f>
        <v>0</v>
      </c>
      <c r="BI157" s="240">
        <f>IF(N157="nulová",J157,0)</f>
        <v>0</v>
      </c>
      <c r="BJ157" s="17" t="s">
        <v>93</v>
      </c>
      <c r="BK157" s="241">
        <f>ROUND(I157*H157,3)</f>
        <v>0</v>
      </c>
      <c r="BL157" s="17" t="s">
        <v>431</v>
      </c>
      <c r="BM157" s="239" t="s">
        <v>396</v>
      </c>
    </row>
    <row r="158" s="2" customFormat="1" ht="16.5" customHeight="1">
      <c r="A158" s="38"/>
      <c r="B158" s="39"/>
      <c r="C158" s="228" t="s">
        <v>261</v>
      </c>
      <c r="D158" s="228" t="s">
        <v>150</v>
      </c>
      <c r="E158" s="229" t="s">
        <v>1100</v>
      </c>
      <c r="F158" s="230" t="s">
        <v>1101</v>
      </c>
      <c r="G158" s="231" t="s">
        <v>740</v>
      </c>
      <c r="H158" s="233"/>
      <c r="I158" s="233"/>
      <c r="J158" s="232">
        <f>ROUND(I158*H158,3)</f>
        <v>0</v>
      </c>
      <c r="K158" s="234"/>
      <c r="L158" s="44"/>
      <c r="M158" s="235" t="s">
        <v>1</v>
      </c>
      <c r="N158" s="236" t="s">
        <v>41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431</v>
      </c>
      <c r="AT158" s="239" t="s">
        <v>150</v>
      </c>
      <c r="AU158" s="239" t="s">
        <v>93</v>
      </c>
      <c r="AY158" s="17" t="s">
        <v>148</v>
      </c>
      <c r="BE158" s="240">
        <f>IF(N158="základná",J158,0)</f>
        <v>0</v>
      </c>
      <c r="BF158" s="240">
        <f>IF(N158="znížená",J158,0)</f>
        <v>0</v>
      </c>
      <c r="BG158" s="240">
        <f>IF(N158="zákl. prenesená",J158,0)</f>
        <v>0</v>
      </c>
      <c r="BH158" s="240">
        <f>IF(N158="zníž. prenesená",J158,0)</f>
        <v>0</v>
      </c>
      <c r="BI158" s="240">
        <f>IF(N158="nulová",J158,0)</f>
        <v>0</v>
      </c>
      <c r="BJ158" s="17" t="s">
        <v>93</v>
      </c>
      <c r="BK158" s="241">
        <f>ROUND(I158*H158,3)</f>
        <v>0</v>
      </c>
      <c r="BL158" s="17" t="s">
        <v>431</v>
      </c>
      <c r="BM158" s="239" t="s">
        <v>407</v>
      </c>
    </row>
    <row r="159" s="2" customFormat="1" ht="49.92" customHeight="1">
      <c r="A159" s="38"/>
      <c r="B159" s="39"/>
      <c r="C159" s="40"/>
      <c r="D159" s="40"/>
      <c r="E159" s="216" t="s">
        <v>589</v>
      </c>
      <c r="F159" s="216" t="s">
        <v>590</v>
      </c>
      <c r="G159" s="40"/>
      <c r="H159" s="40"/>
      <c r="I159" s="40"/>
      <c r="J159" s="200">
        <f>BK159</f>
        <v>0</v>
      </c>
      <c r="K159" s="40"/>
      <c r="L159" s="44"/>
      <c r="M159" s="274"/>
      <c r="N159" s="27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74</v>
      </c>
      <c r="AU159" s="17" t="s">
        <v>75</v>
      </c>
      <c r="AY159" s="17" t="s">
        <v>591</v>
      </c>
      <c r="BK159" s="241">
        <f>SUM(BK160:BK164)</f>
        <v>0</v>
      </c>
    </row>
    <row r="160" s="2" customFormat="1" ht="16.32" customHeight="1">
      <c r="A160" s="38"/>
      <c r="B160" s="39"/>
      <c r="C160" s="276" t="s">
        <v>1</v>
      </c>
      <c r="D160" s="276" t="s">
        <v>150</v>
      </c>
      <c r="E160" s="277" t="s">
        <v>1</v>
      </c>
      <c r="F160" s="278" t="s">
        <v>1</v>
      </c>
      <c r="G160" s="279" t="s">
        <v>1</v>
      </c>
      <c r="H160" s="280"/>
      <c r="I160" s="280"/>
      <c r="J160" s="281">
        <f>BK160</f>
        <v>0</v>
      </c>
      <c r="K160" s="234"/>
      <c r="L160" s="44"/>
      <c r="M160" s="282" t="s">
        <v>1</v>
      </c>
      <c r="N160" s="283" t="s">
        <v>41</v>
      </c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591</v>
      </c>
      <c r="AU160" s="17" t="s">
        <v>83</v>
      </c>
      <c r="AY160" s="17" t="s">
        <v>591</v>
      </c>
      <c r="BE160" s="240">
        <f>IF(N160="základná",J160,0)</f>
        <v>0</v>
      </c>
      <c r="BF160" s="240">
        <f>IF(N160="znížená",J160,0)</f>
        <v>0</v>
      </c>
      <c r="BG160" s="240">
        <f>IF(N160="zákl. prenesená",J160,0)</f>
        <v>0</v>
      </c>
      <c r="BH160" s="240">
        <f>IF(N160="zníž. prenesená",J160,0)</f>
        <v>0</v>
      </c>
      <c r="BI160" s="240">
        <f>IF(N160="nulová",J160,0)</f>
        <v>0</v>
      </c>
      <c r="BJ160" s="17" t="s">
        <v>93</v>
      </c>
      <c r="BK160" s="241">
        <f>I160*H160</f>
        <v>0</v>
      </c>
    </row>
    <row r="161" s="2" customFormat="1" ht="16.32" customHeight="1">
      <c r="A161" s="38"/>
      <c r="B161" s="39"/>
      <c r="C161" s="276" t="s">
        <v>1</v>
      </c>
      <c r="D161" s="276" t="s">
        <v>150</v>
      </c>
      <c r="E161" s="277" t="s">
        <v>1</v>
      </c>
      <c r="F161" s="278" t="s">
        <v>1</v>
      </c>
      <c r="G161" s="279" t="s">
        <v>1</v>
      </c>
      <c r="H161" s="280"/>
      <c r="I161" s="280"/>
      <c r="J161" s="281">
        <f>BK161</f>
        <v>0</v>
      </c>
      <c r="K161" s="234"/>
      <c r="L161" s="44"/>
      <c r="M161" s="282" t="s">
        <v>1</v>
      </c>
      <c r="N161" s="283" t="s">
        <v>41</v>
      </c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591</v>
      </c>
      <c r="AU161" s="17" t="s">
        <v>83</v>
      </c>
      <c r="AY161" s="17" t="s">
        <v>591</v>
      </c>
      <c r="BE161" s="240">
        <f>IF(N161="základná",J161,0)</f>
        <v>0</v>
      </c>
      <c r="BF161" s="240">
        <f>IF(N161="znížená",J161,0)</f>
        <v>0</v>
      </c>
      <c r="BG161" s="240">
        <f>IF(N161="zákl. prenesená",J161,0)</f>
        <v>0</v>
      </c>
      <c r="BH161" s="240">
        <f>IF(N161="zníž. prenesená",J161,0)</f>
        <v>0</v>
      </c>
      <c r="BI161" s="240">
        <f>IF(N161="nulová",J161,0)</f>
        <v>0</v>
      </c>
      <c r="BJ161" s="17" t="s">
        <v>93</v>
      </c>
      <c r="BK161" s="241">
        <f>I161*H161</f>
        <v>0</v>
      </c>
    </row>
    <row r="162" s="2" customFormat="1" ht="16.32" customHeight="1">
      <c r="A162" s="38"/>
      <c r="B162" s="39"/>
      <c r="C162" s="276" t="s">
        <v>1</v>
      </c>
      <c r="D162" s="276" t="s">
        <v>150</v>
      </c>
      <c r="E162" s="277" t="s">
        <v>1</v>
      </c>
      <c r="F162" s="278" t="s">
        <v>1</v>
      </c>
      <c r="G162" s="279" t="s">
        <v>1</v>
      </c>
      <c r="H162" s="280"/>
      <c r="I162" s="280"/>
      <c r="J162" s="281">
        <f>BK162</f>
        <v>0</v>
      </c>
      <c r="K162" s="234"/>
      <c r="L162" s="44"/>
      <c r="M162" s="282" t="s">
        <v>1</v>
      </c>
      <c r="N162" s="283" t="s">
        <v>41</v>
      </c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591</v>
      </c>
      <c r="AU162" s="17" t="s">
        <v>83</v>
      </c>
      <c r="AY162" s="17" t="s">
        <v>591</v>
      </c>
      <c r="BE162" s="240">
        <f>IF(N162="základná",J162,0)</f>
        <v>0</v>
      </c>
      <c r="BF162" s="240">
        <f>IF(N162="znížená",J162,0)</f>
        <v>0</v>
      </c>
      <c r="BG162" s="240">
        <f>IF(N162="zákl. prenesená",J162,0)</f>
        <v>0</v>
      </c>
      <c r="BH162" s="240">
        <f>IF(N162="zníž. prenesená",J162,0)</f>
        <v>0</v>
      </c>
      <c r="BI162" s="240">
        <f>IF(N162="nulová",J162,0)</f>
        <v>0</v>
      </c>
      <c r="BJ162" s="17" t="s">
        <v>93</v>
      </c>
      <c r="BK162" s="241">
        <f>I162*H162</f>
        <v>0</v>
      </c>
    </row>
    <row r="163" s="2" customFormat="1" ht="16.32" customHeight="1">
      <c r="A163" s="38"/>
      <c r="B163" s="39"/>
      <c r="C163" s="276" t="s">
        <v>1</v>
      </c>
      <c r="D163" s="276" t="s">
        <v>150</v>
      </c>
      <c r="E163" s="277" t="s">
        <v>1</v>
      </c>
      <c r="F163" s="278" t="s">
        <v>1</v>
      </c>
      <c r="G163" s="279" t="s">
        <v>1</v>
      </c>
      <c r="H163" s="280"/>
      <c r="I163" s="280"/>
      <c r="J163" s="281">
        <f>BK163</f>
        <v>0</v>
      </c>
      <c r="K163" s="234"/>
      <c r="L163" s="44"/>
      <c r="M163" s="282" t="s">
        <v>1</v>
      </c>
      <c r="N163" s="283" t="s">
        <v>41</v>
      </c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591</v>
      </c>
      <c r="AU163" s="17" t="s">
        <v>83</v>
      </c>
      <c r="AY163" s="17" t="s">
        <v>591</v>
      </c>
      <c r="BE163" s="240">
        <f>IF(N163="základná",J163,0)</f>
        <v>0</v>
      </c>
      <c r="BF163" s="240">
        <f>IF(N163="znížená",J163,0)</f>
        <v>0</v>
      </c>
      <c r="BG163" s="240">
        <f>IF(N163="zákl. prenesená",J163,0)</f>
        <v>0</v>
      </c>
      <c r="BH163" s="240">
        <f>IF(N163="zníž. prenesená",J163,0)</f>
        <v>0</v>
      </c>
      <c r="BI163" s="240">
        <f>IF(N163="nulová",J163,0)</f>
        <v>0</v>
      </c>
      <c r="BJ163" s="17" t="s">
        <v>93</v>
      </c>
      <c r="BK163" s="241">
        <f>I163*H163</f>
        <v>0</v>
      </c>
    </row>
    <row r="164" s="2" customFormat="1" ht="16.32" customHeight="1">
      <c r="A164" s="38"/>
      <c r="B164" s="39"/>
      <c r="C164" s="276" t="s">
        <v>1</v>
      </c>
      <c r="D164" s="276" t="s">
        <v>150</v>
      </c>
      <c r="E164" s="277" t="s">
        <v>1</v>
      </c>
      <c r="F164" s="278" t="s">
        <v>1</v>
      </c>
      <c r="G164" s="279" t="s">
        <v>1</v>
      </c>
      <c r="H164" s="280"/>
      <c r="I164" s="280"/>
      <c r="J164" s="281">
        <f>BK164</f>
        <v>0</v>
      </c>
      <c r="K164" s="234"/>
      <c r="L164" s="44"/>
      <c r="M164" s="282" t="s">
        <v>1</v>
      </c>
      <c r="N164" s="283" t="s">
        <v>41</v>
      </c>
      <c r="O164" s="284"/>
      <c r="P164" s="284"/>
      <c r="Q164" s="284"/>
      <c r="R164" s="284"/>
      <c r="S164" s="284"/>
      <c r="T164" s="2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591</v>
      </c>
      <c r="AU164" s="17" t="s">
        <v>83</v>
      </c>
      <c r="AY164" s="17" t="s">
        <v>591</v>
      </c>
      <c r="BE164" s="240">
        <f>IF(N164="základná",J164,0)</f>
        <v>0</v>
      </c>
      <c r="BF164" s="240">
        <f>IF(N164="znížená",J164,0)</f>
        <v>0</v>
      </c>
      <c r="BG164" s="240">
        <f>IF(N164="zákl. prenesená",J164,0)</f>
        <v>0</v>
      </c>
      <c r="BH164" s="240">
        <f>IF(N164="zníž. prenesená",J164,0)</f>
        <v>0</v>
      </c>
      <c r="BI164" s="240">
        <f>IF(N164="nulová",J164,0)</f>
        <v>0</v>
      </c>
      <c r="BJ164" s="17" t="s">
        <v>93</v>
      </c>
      <c r="BK164" s="241">
        <f>I164*H164</f>
        <v>0</v>
      </c>
    </row>
    <row r="165" s="2" customFormat="1" ht="6.96" customHeight="1">
      <c r="A165" s="38"/>
      <c r="B165" s="66"/>
      <c r="C165" s="67"/>
      <c r="D165" s="67"/>
      <c r="E165" s="67"/>
      <c r="F165" s="67"/>
      <c r="G165" s="67"/>
      <c r="H165" s="67"/>
      <c r="I165" s="67"/>
      <c r="J165" s="67"/>
      <c r="K165" s="67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QZv6I9dtfCcOBXoVq5X6NVqCcCsGv6m8g38qJhSPaNdoTMCl93EYXwf7n0yixF1GzSIv5s20xMAUYDRN1sL9Rg==" hashValue="3LgRyqZ+UR3oen8CHezxzB+OGdgPfrWQ7+Ti0iqw/GZbahdGhKrurOXz/8TGXUj1agwcoXFAp0XLuWeY3F+eCw==" algorithmName="SHA-512" password="CA41"/>
  <autoFilter ref="C124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dataValidations count="2">
    <dataValidation type="list" allowBlank="1" showInputMessage="1" showErrorMessage="1" error="Povolené sú hodnoty K, M." sqref="D160:D165">
      <formula1>"K, M"</formula1>
    </dataValidation>
    <dataValidation type="list" allowBlank="1" showInputMessage="1" showErrorMessage="1" error="Povolené sú hodnoty základná, znížená, nulová." sqref="N160:N165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75</v>
      </c>
    </row>
    <row r="4" hidden="1" s="1" customFormat="1" ht="24.96" customHeight="1">
      <c r="B4" s="20"/>
      <c r="D4" s="148" t="s">
        <v>106</v>
      </c>
      <c r="L4" s="20"/>
      <c r="M4" s="149" t="s">
        <v>9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50" t="s">
        <v>14</v>
      </c>
      <c r="L6" s="20"/>
    </row>
    <row r="7" hidden="1" s="1" customFormat="1" ht="16.5" customHeight="1">
      <c r="B7" s="20"/>
      <c r="E7" s="151" t="str">
        <f>'Rekapitulácia stavby'!K6</f>
        <v>Interreg - Youmobil - Renovácia železničnej stanice Brezno - mesto</v>
      </c>
      <c r="F7" s="150"/>
      <c r="G7" s="150"/>
      <c r="H7" s="150"/>
      <c r="L7" s="20"/>
    </row>
    <row r="8" hidden="1" s="1" customFormat="1" ht="12" customHeight="1">
      <c r="B8" s="20"/>
      <c r="D8" s="150" t="s">
        <v>107</v>
      </c>
      <c r="L8" s="20"/>
    </row>
    <row r="9" hidden="1" s="2" customFormat="1" ht="16.5" customHeight="1">
      <c r="A9" s="38"/>
      <c r="B9" s="44"/>
      <c r="C9" s="38"/>
      <c r="D9" s="38"/>
      <c r="E9" s="151" t="s">
        <v>930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50" t="s">
        <v>931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52" t="s">
        <v>1157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50" t="s">
        <v>16</v>
      </c>
      <c r="E13" s="38"/>
      <c r="F13" s="141" t="s">
        <v>1</v>
      </c>
      <c r="G13" s="38"/>
      <c r="H13" s="38"/>
      <c r="I13" s="150" t="s">
        <v>17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50" t="s">
        <v>18</v>
      </c>
      <c r="E14" s="38"/>
      <c r="F14" s="141" t="s">
        <v>19</v>
      </c>
      <c r="G14" s="38"/>
      <c r="H14" s="38"/>
      <c r="I14" s="150" t="s">
        <v>20</v>
      </c>
      <c r="J14" s="153" t="str">
        <f>'Rekapitulácia stavby'!AN8</f>
        <v>4. 3. 2021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50" t="s">
        <v>22</v>
      </c>
      <c r="E16" s="38"/>
      <c r="F16" s="38"/>
      <c r="G16" s="38"/>
      <c r="H16" s="38"/>
      <c r="I16" s="150" t="s">
        <v>23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41" t="s">
        <v>593</v>
      </c>
      <c r="F17" s="38"/>
      <c r="G17" s="38"/>
      <c r="H17" s="38"/>
      <c r="I17" s="150" t="s">
        <v>25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50" t="s">
        <v>26</v>
      </c>
      <c r="E19" s="38"/>
      <c r="F19" s="38"/>
      <c r="G19" s="38"/>
      <c r="H19" s="38"/>
      <c r="I19" s="150" t="s">
        <v>23</v>
      </c>
      <c r="J19" s="33" t="str">
        <f>'Rekapitulácia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'Rekapitulácia stavby'!E14</f>
        <v>Vyplň údaj</v>
      </c>
      <c r="F20" s="141"/>
      <c r="G20" s="141"/>
      <c r="H20" s="141"/>
      <c r="I20" s="150" t="s">
        <v>25</v>
      </c>
      <c r="J20" s="33" t="str">
        <f>'Rekapitulácia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0" t="s">
        <v>28</v>
      </c>
      <c r="E22" s="38"/>
      <c r="F22" s="38"/>
      <c r="G22" s="38"/>
      <c r="H22" s="38"/>
      <c r="I22" s="150" t="s">
        <v>23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933</v>
      </c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23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934</v>
      </c>
      <c r="F26" s="38"/>
      <c r="G26" s="38"/>
      <c r="H26" s="38"/>
      <c r="I26" s="150" t="s">
        <v>25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0" t="s">
        <v>34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35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37</v>
      </c>
      <c r="G34" s="38"/>
      <c r="H34" s="38"/>
      <c r="I34" s="161" t="s">
        <v>36</v>
      </c>
      <c r="J34" s="161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39</v>
      </c>
      <c r="E35" s="150" t="s">
        <v>40</v>
      </c>
      <c r="F35" s="163">
        <f>ROUND((ROUND((SUM(BE125:BE150)),  2) + SUM(BE152:BE156)), 2)</f>
        <v>0</v>
      </c>
      <c r="G35" s="38"/>
      <c r="H35" s="38"/>
      <c r="I35" s="164">
        <v>0.20000000000000001</v>
      </c>
      <c r="J35" s="163">
        <f>ROUND((ROUND(((SUM(BE125:BE150))*I35),  2) + (SUM(BE152:BE156)*I35)),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ROUND((ROUND((SUM(BF125:BF150)),  2) + SUM(BF152:BF156)), 2)</f>
        <v>0</v>
      </c>
      <c r="G36" s="38"/>
      <c r="H36" s="38"/>
      <c r="I36" s="164">
        <v>0.20000000000000001</v>
      </c>
      <c r="J36" s="163">
        <f>ROUND((ROUND(((SUM(BF125:BF150))*I36),  2) + (SUM(BF152:BF156)*I36)),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ROUND((ROUND((SUM(BG125:BG150)),  2) + SUM(BG152:BG156)), 2)</f>
        <v>0</v>
      </c>
      <c r="G37" s="38"/>
      <c r="H37" s="38"/>
      <c r="I37" s="164">
        <v>0.20000000000000001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43</v>
      </c>
      <c r="F38" s="163">
        <f>ROUND((ROUND((SUM(BH125:BH150)),  2) + SUM(BH152:BH156)), 2)</f>
        <v>0</v>
      </c>
      <c r="G38" s="38"/>
      <c r="H38" s="38"/>
      <c r="I38" s="164">
        <v>0.20000000000000001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44</v>
      </c>
      <c r="F39" s="163">
        <f>ROUND((ROUND((SUM(BI125:BI150)),  2) + SUM(BI152:BI156)),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14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3" t="str">
        <f>E7</f>
        <v>Interreg - Youmobil - Renovácia železničnej stanice Brezno - mesto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107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3" t="s">
        <v>930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931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5 - Uzemnenie objektu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18</v>
      </c>
      <c r="D91" s="40"/>
      <c r="E91" s="40"/>
      <c r="F91" s="27" t="str">
        <f>F14</f>
        <v>Žst Brezno - mesto</v>
      </c>
      <c r="G91" s="40"/>
      <c r="H91" s="40"/>
      <c r="I91" s="32" t="s">
        <v>20</v>
      </c>
      <c r="J91" s="79" t="str">
        <f>IF(J14="","",J14)</f>
        <v>4. 3. 2021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22</v>
      </c>
      <c r="D93" s="40"/>
      <c r="E93" s="40"/>
      <c r="F93" s="27" t="str">
        <f>E17</f>
        <v>Mesto Brezno</v>
      </c>
      <c r="G93" s="40"/>
      <c r="H93" s="40"/>
      <c r="I93" s="32" t="s">
        <v>28</v>
      </c>
      <c r="J93" s="36" t="str">
        <f>E23</f>
        <v>Ing. Tibor Pepich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26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Elektromont-servis Ladislav Medveď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4" t="s">
        <v>111</v>
      </c>
      <c r="D96" s="185"/>
      <c r="E96" s="185"/>
      <c r="F96" s="185"/>
      <c r="G96" s="185"/>
      <c r="H96" s="185"/>
      <c r="I96" s="185"/>
      <c r="J96" s="186" t="s">
        <v>112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7" t="s">
        <v>113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114</v>
      </c>
    </row>
    <row r="99" hidden="1" s="9" customFormat="1" ht="24.96" customHeight="1">
      <c r="A99" s="9"/>
      <c r="B99" s="188"/>
      <c r="C99" s="189"/>
      <c r="D99" s="190" t="s">
        <v>1002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88"/>
      <c r="C100" s="189"/>
      <c r="D100" s="190" t="s">
        <v>939</v>
      </c>
      <c r="E100" s="191"/>
      <c r="F100" s="191"/>
      <c r="G100" s="191"/>
      <c r="H100" s="191"/>
      <c r="I100" s="191"/>
      <c r="J100" s="192">
        <f>J132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94"/>
      <c r="C101" s="133"/>
      <c r="D101" s="195" t="s">
        <v>940</v>
      </c>
      <c r="E101" s="196"/>
      <c r="F101" s="196"/>
      <c r="G101" s="196"/>
      <c r="H101" s="196"/>
      <c r="I101" s="196"/>
      <c r="J101" s="197">
        <f>J133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4"/>
      <c r="C102" s="133"/>
      <c r="D102" s="195" t="s">
        <v>1158</v>
      </c>
      <c r="E102" s="196"/>
      <c r="F102" s="196"/>
      <c r="G102" s="196"/>
      <c r="H102" s="196"/>
      <c r="I102" s="196"/>
      <c r="J102" s="197">
        <f>J148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1.84" customHeight="1">
      <c r="A103" s="9"/>
      <c r="B103" s="188"/>
      <c r="C103" s="189"/>
      <c r="D103" s="199" t="s">
        <v>133</v>
      </c>
      <c r="E103" s="189"/>
      <c r="F103" s="189"/>
      <c r="G103" s="189"/>
      <c r="H103" s="189"/>
      <c r="I103" s="189"/>
      <c r="J103" s="200">
        <f>J151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/>
    <row r="107" hidden="1"/>
    <row r="108" hidden="1"/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Interreg - Youmobil - Renovácia železničnej stanice Brezno - mesto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107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930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931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5 - Uzemnenie objektu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18</v>
      </c>
      <c r="D119" s="40"/>
      <c r="E119" s="40"/>
      <c r="F119" s="27" t="str">
        <f>F14</f>
        <v>Žst Brezno - mesto</v>
      </c>
      <c r="G119" s="40"/>
      <c r="H119" s="40"/>
      <c r="I119" s="32" t="s">
        <v>20</v>
      </c>
      <c r="J119" s="79" t="str">
        <f>IF(J14="","",J14)</f>
        <v>4. 3. 2021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22</v>
      </c>
      <c r="D121" s="40"/>
      <c r="E121" s="40"/>
      <c r="F121" s="27" t="str">
        <f>E17</f>
        <v>Mesto Brezno</v>
      </c>
      <c r="G121" s="40"/>
      <c r="H121" s="40"/>
      <c r="I121" s="32" t="s">
        <v>28</v>
      </c>
      <c r="J121" s="36" t="str">
        <f>E23</f>
        <v>Ing. Tibor Pepich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26</v>
      </c>
      <c r="D122" s="40"/>
      <c r="E122" s="40"/>
      <c r="F122" s="27" t="str">
        <f>IF(E20="","",E20)</f>
        <v>Vyplň údaj</v>
      </c>
      <c r="G122" s="40"/>
      <c r="H122" s="40"/>
      <c r="I122" s="32" t="s">
        <v>32</v>
      </c>
      <c r="J122" s="36" t="str">
        <f>E26</f>
        <v>Elektromont-servis Ladislav Medveď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1"/>
      <c r="B124" s="202"/>
      <c r="C124" s="203" t="s">
        <v>135</v>
      </c>
      <c r="D124" s="204" t="s">
        <v>60</v>
      </c>
      <c r="E124" s="204" t="s">
        <v>56</v>
      </c>
      <c r="F124" s="204" t="s">
        <v>57</v>
      </c>
      <c r="G124" s="204" t="s">
        <v>136</v>
      </c>
      <c r="H124" s="204" t="s">
        <v>137</v>
      </c>
      <c r="I124" s="204" t="s">
        <v>138</v>
      </c>
      <c r="J124" s="205" t="s">
        <v>112</v>
      </c>
      <c r="K124" s="206" t="s">
        <v>139</v>
      </c>
      <c r="L124" s="207"/>
      <c r="M124" s="100" t="s">
        <v>1</v>
      </c>
      <c r="N124" s="101" t="s">
        <v>39</v>
      </c>
      <c r="O124" s="101" t="s">
        <v>140</v>
      </c>
      <c r="P124" s="101" t="s">
        <v>141</v>
      </c>
      <c r="Q124" s="101" t="s">
        <v>142</v>
      </c>
      <c r="R124" s="101" t="s">
        <v>143</v>
      </c>
      <c r="S124" s="101" t="s">
        <v>144</v>
      </c>
      <c r="T124" s="102" t="s">
        <v>145</v>
      </c>
      <c r="U124" s="201"/>
      <c r="V124" s="201"/>
      <c r="W124" s="201"/>
      <c r="X124" s="201"/>
      <c r="Y124" s="201"/>
      <c r="Z124" s="201"/>
      <c r="AA124" s="201"/>
      <c r="AB124" s="201"/>
      <c r="AC124" s="201"/>
      <c r="AD124" s="201"/>
      <c r="AE124" s="201"/>
    </row>
    <row r="125" s="2" customFormat="1" ht="22.8" customHeight="1">
      <c r="A125" s="38"/>
      <c r="B125" s="39"/>
      <c r="C125" s="107" t="s">
        <v>113</v>
      </c>
      <c r="D125" s="40"/>
      <c r="E125" s="40"/>
      <c r="F125" s="40"/>
      <c r="G125" s="40"/>
      <c r="H125" s="40"/>
      <c r="I125" s="40"/>
      <c r="J125" s="208">
        <f>BK125</f>
        <v>0</v>
      </c>
      <c r="K125" s="40"/>
      <c r="L125" s="44"/>
      <c r="M125" s="103"/>
      <c r="N125" s="209"/>
      <c r="O125" s="104"/>
      <c r="P125" s="210">
        <f>P126+P132+P151</f>
        <v>0</v>
      </c>
      <c r="Q125" s="104"/>
      <c r="R125" s="210">
        <f>R126+R132+R151</f>
        <v>0</v>
      </c>
      <c r="S125" s="104"/>
      <c r="T125" s="211">
        <f>T126+T132+T151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74</v>
      </c>
      <c r="AU125" s="17" t="s">
        <v>114</v>
      </c>
      <c r="BK125" s="212">
        <f>BK126+BK132+BK151</f>
        <v>0</v>
      </c>
    </row>
    <row r="126" s="12" customFormat="1" ht="25.92" customHeight="1">
      <c r="A126" s="12"/>
      <c r="B126" s="213"/>
      <c r="C126" s="214"/>
      <c r="D126" s="215" t="s">
        <v>74</v>
      </c>
      <c r="E126" s="216" t="s">
        <v>1032</v>
      </c>
      <c r="F126" s="216" t="s">
        <v>984</v>
      </c>
      <c r="G126" s="214"/>
      <c r="H126" s="214"/>
      <c r="I126" s="217"/>
      <c r="J126" s="200">
        <f>BK126</f>
        <v>0</v>
      </c>
      <c r="K126" s="214"/>
      <c r="L126" s="218"/>
      <c r="M126" s="219"/>
      <c r="N126" s="220"/>
      <c r="O126" s="220"/>
      <c r="P126" s="221">
        <f>SUM(P127:P131)</f>
        <v>0</v>
      </c>
      <c r="Q126" s="220"/>
      <c r="R126" s="221">
        <f>SUM(R127:R131)</f>
        <v>0</v>
      </c>
      <c r="S126" s="220"/>
      <c r="T126" s="222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83</v>
      </c>
      <c r="AT126" s="224" t="s">
        <v>74</v>
      </c>
      <c r="AU126" s="224" t="s">
        <v>75</v>
      </c>
      <c r="AY126" s="223" t="s">
        <v>148</v>
      </c>
      <c r="BK126" s="225">
        <f>SUM(BK127:BK131)</f>
        <v>0</v>
      </c>
    </row>
    <row r="127" s="2" customFormat="1" ht="21.75" customHeight="1">
      <c r="A127" s="38"/>
      <c r="B127" s="39"/>
      <c r="C127" s="228" t="s">
        <v>83</v>
      </c>
      <c r="D127" s="228" t="s">
        <v>150</v>
      </c>
      <c r="E127" s="229" t="s">
        <v>1159</v>
      </c>
      <c r="F127" s="230" t="s">
        <v>1160</v>
      </c>
      <c r="G127" s="231" t="s">
        <v>184</v>
      </c>
      <c r="H127" s="232">
        <v>120</v>
      </c>
      <c r="I127" s="233"/>
      <c r="J127" s="232">
        <f>ROUND(I127*H127,3)</f>
        <v>0</v>
      </c>
      <c r="K127" s="234"/>
      <c r="L127" s="44"/>
      <c r="M127" s="235" t="s">
        <v>1</v>
      </c>
      <c r="N127" s="236" t="s">
        <v>41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100</v>
      </c>
      <c r="AT127" s="239" t="s">
        <v>150</v>
      </c>
      <c r="AU127" s="239" t="s">
        <v>83</v>
      </c>
      <c r="AY127" s="17" t="s">
        <v>148</v>
      </c>
      <c r="BE127" s="240">
        <f>IF(N127="základná",J127,0)</f>
        <v>0</v>
      </c>
      <c r="BF127" s="240">
        <f>IF(N127="znížená",J127,0)</f>
        <v>0</v>
      </c>
      <c r="BG127" s="240">
        <f>IF(N127="zákl. prenesená",J127,0)</f>
        <v>0</v>
      </c>
      <c r="BH127" s="240">
        <f>IF(N127="zníž. prenesená",J127,0)</f>
        <v>0</v>
      </c>
      <c r="BI127" s="240">
        <f>IF(N127="nulová",J127,0)</f>
        <v>0</v>
      </c>
      <c r="BJ127" s="17" t="s">
        <v>93</v>
      </c>
      <c r="BK127" s="241">
        <f>ROUND(I127*H127,3)</f>
        <v>0</v>
      </c>
      <c r="BL127" s="17" t="s">
        <v>100</v>
      </c>
      <c r="BM127" s="239" t="s">
        <v>93</v>
      </c>
    </row>
    <row r="128" s="2" customFormat="1" ht="21.75" customHeight="1">
      <c r="A128" s="38"/>
      <c r="B128" s="39"/>
      <c r="C128" s="264" t="s">
        <v>93</v>
      </c>
      <c r="D128" s="264" t="s">
        <v>177</v>
      </c>
      <c r="E128" s="265" t="s">
        <v>1161</v>
      </c>
      <c r="F128" s="266" t="s">
        <v>1162</v>
      </c>
      <c r="G128" s="267" t="s">
        <v>184</v>
      </c>
      <c r="H128" s="268">
        <v>50</v>
      </c>
      <c r="I128" s="269"/>
      <c r="J128" s="268">
        <f>ROUND(I128*H128,3)</f>
        <v>0</v>
      </c>
      <c r="K128" s="270"/>
      <c r="L128" s="271"/>
      <c r="M128" s="272" t="s">
        <v>1</v>
      </c>
      <c r="N128" s="273" t="s">
        <v>41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180</v>
      </c>
      <c r="AT128" s="239" t="s">
        <v>177</v>
      </c>
      <c r="AU128" s="239" t="s">
        <v>83</v>
      </c>
      <c r="AY128" s="17" t="s">
        <v>148</v>
      </c>
      <c r="BE128" s="240">
        <f>IF(N128="základná",J128,0)</f>
        <v>0</v>
      </c>
      <c r="BF128" s="240">
        <f>IF(N128="znížená",J128,0)</f>
        <v>0</v>
      </c>
      <c r="BG128" s="240">
        <f>IF(N128="zákl. prenesená",J128,0)</f>
        <v>0</v>
      </c>
      <c r="BH128" s="240">
        <f>IF(N128="zníž. prenesená",J128,0)</f>
        <v>0</v>
      </c>
      <c r="BI128" s="240">
        <f>IF(N128="nulová",J128,0)</f>
        <v>0</v>
      </c>
      <c r="BJ128" s="17" t="s">
        <v>93</v>
      </c>
      <c r="BK128" s="241">
        <f>ROUND(I128*H128,3)</f>
        <v>0</v>
      </c>
      <c r="BL128" s="17" t="s">
        <v>100</v>
      </c>
      <c r="BM128" s="239" t="s">
        <v>100</v>
      </c>
    </row>
    <row r="129" s="2" customFormat="1" ht="21.75" customHeight="1">
      <c r="A129" s="38"/>
      <c r="B129" s="39"/>
      <c r="C129" s="264" t="s">
        <v>97</v>
      </c>
      <c r="D129" s="264" t="s">
        <v>177</v>
      </c>
      <c r="E129" s="265" t="s">
        <v>1163</v>
      </c>
      <c r="F129" s="266" t="s">
        <v>1164</v>
      </c>
      <c r="G129" s="267" t="s">
        <v>184</v>
      </c>
      <c r="H129" s="268">
        <v>20</v>
      </c>
      <c r="I129" s="269"/>
      <c r="J129" s="268">
        <f>ROUND(I129*H129,3)</f>
        <v>0</v>
      </c>
      <c r="K129" s="270"/>
      <c r="L129" s="271"/>
      <c r="M129" s="272" t="s">
        <v>1</v>
      </c>
      <c r="N129" s="273" t="s">
        <v>41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180</v>
      </c>
      <c r="AT129" s="239" t="s">
        <v>177</v>
      </c>
      <c r="AU129" s="239" t="s">
        <v>83</v>
      </c>
      <c r="AY129" s="17" t="s">
        <v>148</v>
      </c>
      <c r="BE129" s="240">
        <f>IF(N129="základná",J129,0)</f>
        <v>0</v>
      </c>
      <c r="BF129" s="240">
        <f>IF(N129="znížená",J129,0)</f>
        <v>0</v>
      </c>
      <c r="BG129" s="240">
        <f>IF(N129="zákl. prenesená",J129,0)</f>
        <v>0</v>
      </c>
      <c r="BH129" s="240">
        <f>IF(N129="zníž. prenesená",J129,0)</f>
        <v>0</v>
      </c>
      <c r="BI129" s="240">
        <f>IF(N129="nulová",J129,0)</f>
        <v>0</v>
      </c>
      <c r="BJ129" s="17" t="s">
        <v>93</v>
      </c>
      <c r="BK129" s="241">
        <f>ROUND(I129*H129,3)</f>
        <v>0</v>
      </c>
      <c r="BL129" s="17" t="s">
        <v>100</v>
      </c>
      <c r="BM129" s="239" t="s">
        <v>168</v>
      </c>
    </row>
    <row r="130" s="2" customFormat="1" ht="21.75" customHeight="1">
      <c r="A130" s="38"/>
      <c r="B130" s="39"/>
      <c r="C130" s="264" t="s">
        <v>100</v>
      </c>
      <c r="D130" s="264" t="s">
        <v>177</v>
      </c>
      <c r="E130" s="265" t="s">
        <v>1165</v>
      </c>
      <c r="F130" s="266" t="s">
        <v>1166</v>
      </c>
      <c r="G130" s="267" t="s">
        <v>184</v>
      </c>
      <c r="H130" s="268">
        <v>50</v>
      </c>
      <c r="I130" s="269"/>
      <c r="J130" s="268">
        <f>ROUND(I130*H130,3)</f>
        <v>0</v>
      </c>
      <c r="K130" s="270"/>
      <c r="L130" s="271"/>
      <c r="M130" s="272" t="s">
        <v>1</v>
      </c>
      <c r="N130" s="273" t="s">
        <v>41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180</v>
      </c>
      <c r="AT130" s="239" t="s">
        <v>177</v>
      </c>
      <c r="AU130" s="239" t="s">
        <v>83</v>
      </c>
      <c r="AY130" s="17" t="s">
        <v>148</v>
      </c>
      <c r="BE130" s="240">
        <f>IF(N130="základná",J130,0)</f>
        <v>0</v>
      </c>
      <c r="BF130" s="240">
        <f>IF(N130="znížená",J130,0)</f>
        <v>0</v>
      </c>
      <c r="BG130" s="240">
        <f>IF(N130="zákl. prenesená",J130,0)</f>
        <v>0</v>
      </c>
      <c r="BH130" s="240">
        <f>IF(N130="zníž. prenesená",J130,0)</f>
        <v>0</v>
      </c>
      <c r="BI130" s="240">
        <f>IF(N130="nulová",J130,0)</f>
        <v>0</v>
      </c>
      <c r="BJ130" s="17" t="s">
        <v>93</v>
      </c>
      <c r="BK130" s="241">
        <f>ROUND(I130*H130,3)</f>
        <v>0</v>
      </c>
      <c r="BL130" s="17" t="s">
        <v>100</v>
      </c>
      <c r="BM130" s="239" t="s">
        <v>180</v>
      </c>
    </row>
    <row r="131" s="2" customFormat="1" ht="16.5" customHeight="1">
      <c r="A131" s="38"/>
      <c r="B131" s="39"/>
      <c r="C131" s="264" t="s">
        <v>103</v>
      </c>
      <c r="D131" s="264" t="s">
        <v>177</v>
      </c>
      <c r="E131" s="265" t="s">
        <v>1167</v>
      </c>
      <c r="F131" s="266" t="s">
        <v>1168</v>
      </c>
      <c r="G131" s="267" t="s">
        <v>184</v>
      </c>
      <c r="H131" s="268">
        <v>100</v>
      </c>
      <c r="I131" s="269"/>
      <c r="J131" s="268">
        <f>ROUND(I131*H131,3)</f>
        <v>0</v>
      </c>
      <c r="K131" s="270"/>
      <c r="L131" s="271"/>
      <c r="M131" s="272" t="s">
        <v>1</v>
      </c>
      <c r="N131" s="273" t="s">
        <v>41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180</v>
      </c>
      <c r="AT131" s="239" t="s">
        <v>177</v>
      </c>
      <c r="AU131" s="239" t="s">
        <v>83</v>
      </c>
      <c r="AY131" s="17" t="s">
        <v>148</v>
      </c>
      <c r="BE131" s="240">
        <f>IF(N131="základná",J131,0)</f>
        <v>0</v>
      </c>
      <c r="BF131" s="240">
        <f>IF(N131="znížená",J131,0)</f>
        <v>0</v>
      </c>
      <c r="BG131" s="240">
        <f>IF(N131="zákl. prenesená",J131,0)</f>
        <v>0</v>
      </c>
      <c r="BH131" s="240">
        <f>IF(N131="zníž. prenesená",J131,0)</f>
        <v>0</v>
      </c>
      <c r="BI131" s="240">
        <f>IF(N131="nulová",J131,0)</f>
        <v>0</v>
      </c>
      <c r="BJ131" s="17" t="s">
        <v>93</v>
      </c>
      <c r="BK131" s="241">
        <f>ROUND(I131*H131,3)</f>
        <v>0</v>
      </c>
      <c r="BL131" s="17" t="s">
        <v>100</v>
      </c>
      <c r="BM131" s="239" t="s">
        <v>190</v>
      </c>
    </row>
    <row r="132" s="12" customFormat="1" ht="25.92" customHeight="1">
      <c r="A132" s="12"/>
      <c r="B132" s="213"/>
      <c r="C132" s="214"/>
      <c r="D132" s="215" t="s">
        <v>74</v>
      </c>
      <c r="E132" s="216" t="s">
        <v>177</v>
      </c>
      <c r="F132" s="216" t="s">
        <v>982</v>
      </c>
      <c r="G132" s="214"/>
      <c r="H132" s="214"/>
      <c r="I132" s="217"/>
      <c r="J132" s="200">
        <f>BK132</f>
        <v>0</v>
      </c>
      <c r="K132" s="214"/>
      <c r="L132" s="218"/>
      <c r="M132" s="219"/>
      <c r="N132" s="220"/>
      <c r="O132" s="220"/>
      <c r="P132" s="221">
        <f>P133+P148</f>
        <v>0</v>
      </c>
      <c r="Q132" s="220"/>
      <c r="R132" s="221">
        <f>R133+R148</f>
        <v>0</v>
      </c>
      <c r="S132" s="220"/>
      <c r="T132" s="222">
        <f>T133+T148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97</v>
      </c>
      <c r="AT132" s="224" t="s">
        <v>74</v>
      </c>
      <c r="AU132" s="224" t="s">
        <v>75</v>
      </c>
      <c r="AY132" s="223" t="s">
        <v>148</v>
      </c>
      <c r="BK132" s="225">
        <f>BK133+BK148</f>
        <v>0</v>
      </c>
    </row>
    <row r="133" s="12" customFormat="1" ht="22.8" customHeight="1">
      <c r="A133" s="12"/>
      <c r="B133" s="213"/>
      <c r="C133" s="214"/>
      <c r="D133" s="215" t="s">
        <v>74</v>
      </c>
      <c r="E133" s="226" t="s">
        <v>983</v>
      </c>
      <c r="F133" s="226" t="s">
        <v>984</v>
      </c>
      <c r="G133" s="214"/>
      <c r="H133" s="214"/>
      <c r="I133" s="217"/>
      <c r="J133" s="227">
        <f>BK133</f>
        <v>0</v>
      </c>
      <c r="K133" s="214"/>
      <c r="L133" s="218"/>
      <c r="M133" s="219"/>
      <c r="N133" s="220"/>
      <c r="O133" s="220"/>
      <c r="P133" s="221">
        <f>SUM(P134:P147)</f>
        <v>0</v>
      </c>
      <c r="Q133" s="220"/>
      <c r="R133" s="221">
        <f>SUM(R134:R147)</f>
        <v>0</v>
      </c>
      <c r="S133" s="220"/>
      <c r="T133" s="222">
        <f>SUM(T134:T147)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97</v>
      </c>
      <c r="AT133" s="224" t="s">
        <v>74</v>
      </c>
      <c r="AU133" s="224" t="s">
        <v>83</v>
      </c>
      <c r="AY133" s="223" t="s">
        <v>148</v>
      </c>
      <c r="BK133" s="225">
        <f>SUM(BK134:BK147)</f>
        <v>0</v>
      </c>
    </row>
    <row r="134" s="2" customFormat="1" ht="21.75" customHeight="1">
      <c r="A134" s="38"/>
      <c r="B134" s="39"/>
      <c r="C134" s="228" t="s">
        <v>168</v>
      </c>
      <c r="D134" s="228" t="s">
        <v>150</v>
      </c>
      <c r="E134" s="229" t="s">
        <v>1169</v>
      </c>
      <c r="F134" s="230" t="s">
        <v>1170</v>
      </c>
      <c r="G134" s="231" t="s">
        <v>184</v>
      </c>
      <c r="H134" s="232">
        <v>50</v>
      </c>
      <c r="I134" s="233"/>
      <c r="J134" s="232">
        <f>ROUND(I134*H134,3)</f>
        <v>0</v>
      </c>
      <c r="K134" s="234"/>
      <c r="L134" s="44"/>
      <c r="M134" s="235" t="s">
        <v>1</v>
      </c>
      <c r="N134" s="236" t="s">
        <v>41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431</v>
      </c>
      <c r="AT134" s="239" t="s">
        <v>150</v>
      </c>
      <c r="AU134" s="239" t="s">
        <v>93</v>
      </c>
      <c r="AY134" s="17" t="s">
        <v>148</v>
      </c>
      <c r="BE134" s="240">
        <f>IF(N134="základná",J134,0)</f>
        <v>0</v>
      </c>
      <c r="BF134" s="240">
        <f>IF(N134="znížená",J134,0)</f>
        <v>0</v>
      </c>
      <c r="BG134" s="240">
        <f>IF(N134="zákl. prenesená",J134,0)</f>
        <v>0</v>
      </c>
      <c r="BH134" s="240">
        <f>IF(N134="zníž. prenesená",J134,0)</f>
        <v>0</v>
      </c>
      <c r="BI134" s="240">
        <f>IF(N134="nulová",J134,0)</f>
        <v>0</v>
      </c>
      <c r="BJ134" s="17" t="s">
        <v>93</v>
      </c>
      <c r="BK134" s="241">
        <f>ROUND(I134*H134,3)</f>
        <v>0</v>
      </c>
      <c r="BL134" s="17" t="s">
        <v>431</v>
      </c>
      <c r="BM134" s="239" t="s">
        <v>199</v>
      </c>
    </row>
    <row r="135" s="2" customFormat="1" ht="16.5" customHeight="1">
      <c r="A135" s="38"/>
      <c r="B135" s="39"/>
      <c r="C135" s="264" t="s">
        <v>176</v>
      </c>
      <c r="D135" s="264" t="s">
        <v>177</v>
      </c>
      <c r="E135" s="265" t="s">
        <v>1171</v>
      </c>
      <c r="F135" s="266" t="s">
        <v>1172</v>
      </c>
      <c r="G135" s="267" t="s">
        <v>294</v>
      </c>
      <c r="H135" s="268">
        <v>47</v>
      </c>
      <c r="I135" s="269"/>
      <c r="J135" s="268">
        <f>ROUND(I135*H135,3)</f>
        <v>0</v>
      </c>
      <c r="K135" s="270"/>
      <c r="L135" s="271"/>
      <c r="M135" s="272" t="s">
        <v>1</v>
      </c>
      <c r="N135" s="273" t="s">
        <v>41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989</v>
      </c>
      <c r="AT135" s="239" t="s">
        <v>177</v>
      </c>
      <c r="AU135" s="239" t="s">
        <v>93</v>
      </c>
      <c r="AY135" s="17" t="s">
        <v>148</v>
      </c>
      <c r="BE135" s="240">
        <f>IF(N135="základná",J135,0)</f>
        <v>0</v>
      </c>
      <c r="BF135" s="240">
        <f>IF(N135="znížená",J135,0)</f>
        <v>0</v>
      </c>
      <c r="BG135" s="240">
        <f>IF(N135="zákl. prenesená",J135,0)</f>
        <v>0</v>
      </c>
      <c r="BH135" s="240">
        <f>IF(N135="zníž. prenesená",J135,0)</f>
        <v>0</v>
      </c>
      <c r="BI135" s="240">
        <f>IF(N135="nulová",J135,0)</f>
        <v>0</v>
      </c>
      <c r="BJ135" s="17" t="s">
        <v>93</v>
      </c>
      <c r="BK135" s="241">
        <f>ROUND(I135*H135,3)</f>
        <v>0</v>
      </c>
      <c r="BL135" s="17" t="s">
        <v>431</v>
      </c>
      <c r="BM135" s="239" t="s">
        <v>207</v>
      </c>
    </row>
    <row r="136" s="2" customFormat="1" ht="21.75" customHeight="1">
      <c r="A136" s="38"/>
      <c r="B136" s="39"/>
      <c r="C136" s="228" t="s">
        <v>7</v>
      </c>
      <c r="D136" s="228" t="s">
        <v>150</v>
      </c>
      <c r="E136" s="229" t="s">
        <v>1173</v>
      </c>
      <c r="F136" s="230" t="s">
        <v>1174</v>
      </c>
      <c r="G136" s="231" t="s">
        <v>184</v>
      </c>
      <c r="H136" s="232">
        <v>10</v>
      </c>
      <c r="I136" s="233"/>
      <c r="J136" s="232">
        <f>ROUND(I136*H136,3)</f>
        <v>0</v>
      </c>
      <c r="K136" s="234"/>
      <c r="L136" s="44"/>
      <c r="M136" s="235" t="s">
        <v>1</v>
      </c>
      <c r="N136" s="236" t="s">
        <v>41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431</v>
      </c>
      <c r="AT136" s="239" t="s">
        <v>150</v>
      </c>
      <c r="AU136" s="239" t="s">
        <v>93</v>
      </c>
      <c r="AY136" s="17" t="s">
        <v>148</v>
      </c>
      <c r="BE136" s="240">
        <f>IF(N136="základná",J136,0)</f>
        <v>0</v>
      </c>
      <c r="BF136" s="240">
        <f>IF(N136="znížená",J136,0)</f>
        <v>0</v>
      </c>
      <c r="BG136" s="240">
        <f>IF(N136="zákl. prenesená",J136,0)</f>
        <v>0</v>
      </c>
      <c r="BH136" s="240">
        <f>IF(N136="zníž. prenesená",J136,0)</f>
        <v>0</v>
      </c>
      <c r="BI136" s="240">
        <f>IF(N136="nulová",J136,0)</f>
        <v>0</v>
      </c>
      <c r="BJ136" s="17" t="s">
        <v>93</v>
      </c>
      <c r="BK136" s="241">
        <f>ROUND(I136*H136,3)</f>
        <v>0</v>
      </c>
      <c r="BL136" s="17" t="s">
        <v>431</v>
      </c>
      <c r="BM136" s="239" t="s">
        <v>216</v>
      </c>
    </row>
    <row r="137" s="2" customFormat="1" ht="16.5" customHeight="1">
      <c r="A137" s="38"/>
      <c r="B137" s="39"/>
      <c r="C137" s="264" t="s">
        <v>238</v>
      </c>
      <c r="D137" s="264" t="s">
        <v>177</v>
      </c>
      <c r="E137" s="265" t="s">
        <v>1175</v>
      </c>
      <c r="F137" s="266" t="s">
        <v>1176</v>
      </c>
      <c r="G137" s="267" t="s">
        <v>294</v>
      </c>
      <c r="H137" s="268">
        <v>6.2000000000000002</v>
      </c>
      <c r="I137" s="269"/>
      <c r="J137" s="268">
        <f>ROUND(I137*H137,3)</f>
        <v>0</v>
      </c>
      <c r="K137" s="270"/>
      <c r="L137" s="271"/>
      <c r="M137" s="272" t="s">
        <v>1</v>
      </c>
      <c r="N137" s="273" t="s">
        <v>41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989</v>
      </c>
      <c r="AT137" s="239" t="s">
        <v>177</v>
      </c>
      <c r="AU137" s="239" t="s">
        <v>93</v>
      </c>
      <c r="AY137" s="17" t="s">
        <v>148</v>
      </c>
      <c r="BE137" s="240">
        <f>IF(N137="základná",J137,0)</f>
        <v>0</v>
      </c>
      <c r="BF137" s="240">
        <f>IF(N137="znížená",J137,0)</f>
        <v>0</v>
      </c>
      <c r="BG137" s="240">
        <f>IF(N137="zákl. prenesená",J137,0)</f>
        <v>0</v>
      </c>
      <c r="BH137" s="240">
        <f>IF(N137="zníž. prenesená",J137,0)</f>
        <v>0</v>
      </c>
      <c r="BI137" s="240">
        <f>IF(N137="nulová",J137,0)</f>
        <v>0</v>
      </c>
      <c r="BJ137" s="17" t="s">
        <v>93</v>
      </c>
      <c r="BK137" s="241">
        <f>ROUND(I137*H137,3)</f>
        <v>0</v>
      </c>
      <c r="BL137" s="17" t="s">
        <v>431</v>
      </c>
      <c r="BM137" s="239" t="s">
        <v>224</v>
      </c>
    </row>
    <row r="138" s="2" customFormat="1" ht="21.75" customHeight="1">
      <c r="A138" s="38"/>
      <c r="B138" s="39"/>
      <c r="C138" s="228" t="s">
        <v>207</v>
      </c>
      <c r="D138" s="228" t="s">
        <v>150</v>
      </c>
      <c r="E138" s="229" t="s">
        <v>1177</v>
      </c>
      <c r="F138" s="230" t="s">
        <v>1178</v>
      </c>
      <c r="G138" s="231" t="s">
        <v>236</v>
      </c>
      <c r="H138" s="232">
        <v>1</v>
      </c>
      <c r="I138" s="233"/>
      <c r="J138" s="232">
        <f>ROUND(I138*H138,3)</f>
        <v>0</v>
      </c>
      <c r="K138" s="234"/>
      <c r="L138" s="44"/>
      <c r="M138" s="235" t="s">
        <v>1</v>
      </c>
      <c r="N138" s="236" t="s">
        <v>41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431</v>
      </c>
      <c r="AT138" s="239" t="s">
        <v>150</v>
      </c>
      <c r="AU138" s="239" t="s">
        <v>93</v>
      </c>
      <c r="AY138" s="17" t="s">
        <v>148</v>
      </c>
      <c r="BE138" s="240">
        <f>IF(N138="základná",J138,0)</f>
        <v>0</v>
      </c>
      <c r="BF138" s="240">
        <f>IF(N138="znížená",J138,0)</f>
        <v>0</v>
      </c>
      <c r="BG138" s="240">
        <f>IF(N138="zákl. prenesená",J138,0)</f>
        <v>0</v>
      </c>
      <c r="BH138" s="240">
        <f>IF(N138="zníž. prenesená",J138,0)</f>
        <v>0</v>
      </c>
      <c r="BI138" s="240">
        <f>IF(N138="nulová",J138,0)</f>
        <v>0</v>
      </c>
      <c r="BJ138" s="17" t="s">
        <v>93</v>
      </c>
      <c r="BK138" s="241">
        <f>ROUND(I138*H138,3)</f>
        <v>0</v>
      </c>
      <c r="BL138" s="17" t="s">
        <v>431</v>
      </c>
      <c r="BM138" s="239" t="s">
        <v>7</v>
      </c>
    </row>
    <row r="139" s="2" customFormat="1" ht="21.75" customHeight="1">
      <c r="A139" s="38"/>
      <c r="B139" s="39"/>
      <c r="C139" s="264" t="s">
        <v>211</v>
      </c>
      <c r="D139" s="264" t="s">
        <v>177</v>
      </c>
      <c r="E139" s="265" t="s">
        <v>1179</v>
      </c>
      <c r="F139" s="266" t="s">
        <v>1180</v>
      </c>
      <c r="G139" s="267" t="s">
        <v>236</v>
      </c>
      <c r="H139" s="268">
        <v>1</v>
      </c>
      <c r="I139" s="269"/>
      <c r="J139" s="268">
        <f>ROUND(I139*H139,3)</f>
        <v>0</v>
      </c>
      <c r="K139" s="270"/>
      <c r="L139" s="271"/>
      <c r="M139" s="272" t="s">
        <v>1</v>
      </c>
      <c r="N139" s="273" t="s">
        <v>41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989</v>
      </c>
      <c r="AT139" s="239" t="s">
        <v>177</v>
      </c>
      <c r="AU139" s="239" t="s">
        <v>93</v>
      </c>
      <c r="AY139" s="17" t="s">
        <v>148</v>
      </c>
      <c r="BE139" s="240">
        <f>IF(N139="základná",J139,0)</f>
        <v>0</v>
      </c>
      <c r="BF139" s="240">
        <f>IF(N139="znížená",J139,0)</f>
        <v>0</v>
      </c>
      <c r="BG139" s="240">
        <f>IF(N139="zákl. prenesená",J139,0)</f>
        <v>0</v>
      </c>
      <c r="BH139" s="240">
        <f>IF(N139="zníž. prenesená",J139,0)</f>
        <v>0</v>
      </c>
      <c r="BI139" s="240">
        <f>IF(N139="nulová",J139,0)</f>
        <v>0</v>
      </c>
      <c r="BJ139" s="17" t="s">
        <v>93</v>
      </c>
      <c r="BK139" s="241">
        <f>ROUND(I139*H139,3)</f>
        <v>0</v>
      </c>
      <c r="BL139" s="17" t="s">
        <v>431</v>
      </c>
      <c r="BM139" s="239" t="s">
        <v>243</v>
      </c>
    </row>
    <row r="140" s="2" customFormat="1" ht="16.5" customHeight="1">
      <c r="A140" s="38"/>
      <c r="B140" s="39"/>
      <c r="C140" s="264" t="s">
        <v>216</v>
      </c>
      <c r="D140" s="264" t="s">
        <v>177</v>
      </c>
      <c r="E140" s="265" t="s">
        <v>1181</v>
      </c>
      <c r="F140" s="266" t="s">
        <v>1182</v>
      </c>
      <c r="G140" s="267" t="s">
        <v>236</v>
      </c>
      <c r="H140" s="268">
        <v>1</v>
      </c>
      <c r="I140" s="269"/>
      <c r="J140" s="268">
        <f>ROUND(I140*H140,3)</f>
        <v>0</v>
      </c>
      <c r="K140" s="270"/>
      <c r="L140" s="271"/>
      <c r="M140" s="272" t="s">
        <v>1</v>
      </c>
      <c r="N140" s="273" t="s">
        <v>41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989</v>
      </c>
      <c r="AT140" s="239" t="s">
        <v>177</v>
      </c>
      <c r="AU140" s="239" t="s">
        <v>93</v>
      </c>
      <c r="AY140" s="17" t="s">
        <v>148</v>
      </c>
      <c r="BE140" s="240">
        <f>IF(N140="základná",J140,0)</f>
        <v>0</v>
      </c>
      <c r="BF140" s="240">
        <f>IF(N140="znížená",J140,0)</f>
        <v>0</v>
      </c>
      <c r="BG140" s="240">
        <f>IF(N140="zákl. prenesená",J140,0)</f>
        <v>0</v>
      </c>
      <c r="BH140" s="240">
        <f>IF(N140="zníž. prenesená",J140,0)</f>
        <v>0</v>
      </c>
      <c r="BI140" s="240">
        <f>IF(N140="nulová",J140,0)</f>
        <v>0</v>
      </c>
      <c r="BJ140" s="17" t="s">
        <v>93</v>
      </c>
      <c r="BK140" s="241">
        <f>ROUND(I140*H140,3)</f>
        <v>0</v>
      </c>
      <c r="BL140" s="17" t="s">
        <v>431</v>
      </c>
      <c r="BM140" s="239" t="s">
        <v>252</v>
      </c>
    </row>
    <row r="141" s="2" customFormat="1" ht="21.75" customHeight="1">
      <c r="A141" s="38"/>
      <c r="B141" s="39"/>
      <c r="C141" s="228" t="s">
        <v>220</v>
      </c>
      <c r="D141" s="228" t="s">
        <v>150</v>
      </c>
      <c r="E141" s="229" t="s">
        <v>1183</v>
      </c>
      <c r="F141" s="230" t="s">
        <v>1184</v>
      </c>
      <c r="G141" s="231" t="s">
        <v>236</v>
      </c>
      <c r="H141" s="232">
        <v>10</v>
      </c>
      <c r="I141" s="233"/>
      <c r="J141" s="232">
        <f>ROUND(I141*H141,3)</f>
        <v>0</v>
      </c>
      <c r="K141" s="234"/>
      <c r="L141" s="44"/>
      <c r="M141" s="235" t="s">
        <v>1</v>
      </c>
      <c r="N141" s="236" t="s">
        <v>41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431</v>
      </c>
      <c r="AT141" s="239" t="s">
        <v>150</v>
      </c>
      <c r="AU141" s="239" t="s">
        <v>93</v>
      </c>
      <c r="AY141" s="17" t="s">
        <v>148</v>
      </c>
      <c r="BE141" s="240">
        <f>IF(N141="základná",J141,0)</f>
        <v>0</v>
      </c>
      <c r="BF141" s="240">
        <f>IF(N141="znížená",J141,0)</f>
        <v>0</v>
      </c>
      <c r="BG141" s="240">
        <f>IF(N141="zákl. prenesená",J141,0)</f>
        <v>0</v>
      </c>
      <c r="BH141" s="240">
        <f>IF(N141="zníž. prenesená",J141,0)</f>
        <v>0</v>
      </c>
      <c r="BI141" s="240">
        <f>IF(N141="nulová",J141,0)</f>
        <v>0</v>
      </c>
      <c r="BJ141" s="17" t="s">
        <v>93</v>
      </c>
      <c r="BK141" s="241">
        <f>ROUND(I141*H141,3)</f>
        <v>0</v>
      </c>
      <c r="BL141" s="17" t="s">
        <v>431</v>
      </c>
      <c r="BM141" s="239" t="s">
        <v>261</v>
      </c>
    </row>
    <row r="142" s="2" customFormat="1" ht="16.5" customHeight="1">
      <c r="A142" s="38"/>
      <c r="B142" s="39"/>
      <c r="C142" s="264" t="s">
        <v>224</v>
      </c>
      <c r="D142" s="264" t="s">
        <v>177</v>
      </c>
      <c r="E142" s="265" t="s">
        <v>1185</v>
      </c>
      <c r="F142" s="266" t="s">
        <v>1186</v>
      </c>
      <c r="G142" s="267" t="s">
        <v>236</v>
      </c>
      <c r="H142" s="268">
        <v>10</v>
      </c>
      <c r="I142" s="269"/>
      <c r="J142" s="268">
        <f>ROUND(I142*H142,3)</f>
        <v>0</v>
      </c>
      <c r="K142" s="270"/>
      <c r="L142" s="271"/>
      <c r="M142" s="272" t="s">
        <v>1</v>
      </c>
      <c r="N142" s="273" t="s">
        <v>41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989</v>
      </c>
      <c r="AT142" s="239" t="s">
        <v>177</v>
      </c>
      <c r="AU142" s="239" t="s">
        <v>93</v>
      </c>
      <c r="AY142" s="17" t="s">
        <v>148</v>
      </c>
      <c r="BE142" s="240">
        <f>IF(N142="základná",J142,0)</f>
        <v>0</v>
      </c>
      <c r="BF142" s="240">
        <f>IF(N142="znížená",J142,0)</f>
        <v>0</v>
      </c>
      <c r="BG142" s="240">
        <f>IF(N142="zákl. prenesená",J142,0)</f>
        <v>0</v>
      </c>
      <c r="BH142" s="240">
        <f>IF(N142="zníž. prenesená",J142,0)</f>
        <v>0</v>
      </c>
      <c r="BI142" s="240">
        <f>IF(N142="nulová",J142,0)</f>
        <v>0</v>
      </c>
      <c r="BJ142" s="17" t="s">
        <v>93</v>
      </c>
      <c r="BK142" s="241">
        <f>ROUND(I142*H142,3)</f>
        <v>0</v>
      </c>
      <c r="BL142" s="17" t="s">
        <v>431</v>
      </c>
      <c r="BM142" s="239" t="s">
        <v>272</v>
      </c>
    </row>
    <row r="143" s="2" customFormat="1" ht="21.75" customHeight="1">
      <c r="A143" s="38"/>
      <c r="B143" s="39"/>
      <c r="C143" s="264" t="s">
        <v>229</v>
      </c>
      <c r="D143" s="264" t="s">
        <v>177</v>
      </c>
      <c r="E143" s="265" t="s">
        <v>1187</v>
      </c>
      <c r="F143" s="266" t="s">
        <v>1188</v>
      </c>
      <c r="G143" s="267" t="s">
        <v>236</v>
      </c>
      <c r="H143" s="268">
        <v>10</v>
      </c>
      <c r="I143" s="269"/>
      <c r="J143" s="268">
        <f>ROUND(I143*H143,3)</f>
        <v>0</v>
      </c>
      <c r="K143" s="270"/>
      <c r="L143" s="271"/>
      <c r="M143" s="272" t="s">
        <v>1</v>
      </c>
      <c r="N143" s="273" t="s">
        <v>41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989</v>
      </c>
      <c r="AT143" s="239" t="s">
        <v>177</v>
      </c>
      <c r="AU143" s="239" t="s">
        <v>93</v>
      </c>
      <c r="AY143" s="17" t="s">
        <v>148</v>
      </c>
      <c r="BE143" s="240">
        <f>IF(N143="základná",J143,0)</f>
        <v>0</v>
      </c>
      <c r="BF143" s="240">
        <f>IF(N143="znížená",J143,0)</f>
        <v>0</v>
      </c>
      <c r="BG143" s="240">
        <f>IF(N143="zákl. prenesená",J143,0)</f>
        <v>0</v>
      </c>
      <c r="BH143" s="240">
        <f>IF(N143="zníž. prenesená",J143,0)</f>
        <v>0</v>
      </c>
      <c r="BI143" s="240">
        <f>IF(N143="nulová",J143,0)</f>
        <v>0</v>
      </c>
      <c r="BJ143" s="17" t="s">
        <v>93</v>
      </c>
      <c r="BK143" s="241">
        <f>ROUND(I143*H143,3)</f>
        <v>0</v>
      </c>
      <c r="BL143" s="17" t="s">
        <v>431</v>
      </c>
      <c r="BM143" s="239" t="s">
        <v>287</v>
      </c>
    </row>
    <row r="144" s="2" customFormat="1" ht="16.5" customHeight="1">
      <c r="A144" s="38"/>
      <c r="B144" s="39"/>
      <c r="C144" s="228" t="s">
        <v>180</v>
      </c>
      <c r="D144" s="228" t="s">
        <v>150</v>
      </c>
      <c r="E144" s="229" t="s">
        <v>1189</v>
      </c>
      <c r="F144" s="230" t="s">
        <v>1190</v>
      </c>
      <c r="G144" s="231" t="s">
        <v>236</v>
      </c>
      <c r="H144" s="232">
        <v>12</v>
      </c>
      <c r="I144" s="233"/>
      <c r="J144" s="232">
        <f>ROUND(I144*H144,3)</f>
        <v>0</v>
      </c>
      <c r="K144" s="234"/>
      <c r="L144" s="44"/>
      <c r="M144" s="235" t="s">
        <v>1</v>
      </c>
      <c r="N144" s="236" t="s">
        <v>41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431</v>
      </c>
      <c r="AT144" s="239" t="s">
        <v>150</v>
      </c>
      <c r="AU144" s="239" t="s">
        <v>93</v>
      </c>
      <c r="AY144" s="17" t="s">
        <v>148</v>
      </c>
      <c r="BE144" s="240">
        <f>IF(N144="základná",J144,0)</f>
        <v>0</v>
      </c>
      <c r="BF144" s="240">
        <f>IF(N144="znížená",J144,0)</f>
        <v>0</v>
      </c>
      <c r="BG144" s="240">
        <f>IF(N144="zákl. prenesená",J144,0)</f>
        <v>0</v>
      </c>
      <c r="BH144" s="240">
        <f>IF(N144="zníž. prenesená",J144,0)</f>
        <v>0</v>
      </c>
      <c r="BI144" s="240">
        <f>IF(N144="nulová",J144,0)</f>
        <v>0</v>
      </c>
      <c r="BJ144" s="17" t="s">
        <v>93</v>
      </c>
      <c r="BK144" s="241">
        <f>ROUND(I144*H144,3)</f>
        <v>0</v>
      </c>
      <c r="BL144" s="17" t="s">
        <v>431</v>
      </c>
      <c r="BM144" s="239" t="s">
        <v>295</v>
      </c>
    </row>
    <row r="145" s="2" customFormat="1" ht="16.5" customHeight="1">
      <c r="A145" s="38"/>
      <c r="B145" s="39"/>
      <c r="C145" s="264" t="s">
        <v>186</v>
      </c>
      <c r="D145" s="264" t="s">
        <v>177</v>
      </c>
      <c r="E145" s="265" t="s">
        <v>1191</v>
      </c>
      <c r="F145" s="266" t="s">
        <v>1192</v>
      </c>
      <c r="G145" s="267" t="s">
        <v>236</v>
      </c>
      <c r="H145" s="268">
        <v>12</v>
      </c>
      <c r="I145" s="269"/>
      <c r="J145" s="268">
        <f>ROUND(I145*H145,3)</f>
        <v>0</v>
      </c>
      <c r="K145" s="270"/>
      <c r="L145" s="271"/>
      <c r="M145" s="272" t="s">
        <v>1</v>
      </c>
      <c r="N145" s="273" t="s">
        <v>41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989</v>
      </c>
      <c r="AT145" s="239" t="s">
        <v>177</v>
      </c>
      <c r="AU145" s="239" t="s">
        <v>93</v>
      </c>
      <c r="AY145" s="17" t="s">
        <v>148</v>
      </c>
      <c r="BE145" s="240">
        <f>IF(N145="základná",J145,0)</f>
        <v>0</v>
      </c>
      <c r="BF145" s="240">
        <f>IF(N145="znížená",J145,0)</f>
        <v>0</v>
      </c>
      <c r="BG145" s="240">
        <f>IF(N145="zákl. prenesená",J145,0)</f>
        <v>0</v>
      </c>
      <c r="BH145" s="240">
        <f>IF(N145="zníž. prenesená",J145,0)</f>
        <v>0</v>
      </c>
      <c r="BI145" s="240">
        <f>IF(N145="nulová",J145,0)</f>
        <v>0</v>
      </c>
      <c r="BJ145" s="17" t="s">
        <v>93</v>
      </c>
      <c r="BK145" s="241">
        <f>ROUND(I145*H145,3)</f>
        <v>0</v>
      </c>
      <c r="BL145" s="17" t="s">
        <v>431</v>
      </c>
      <c r="BM145" s="239" t="s">
        <v>302</v>
      </c>
    </row>
    <row r="146" s="2" customFormat="1" ht="16.5" customHeight="1">
      <c r="A146" s="38"/>
      <c r="B146" s="39"/>
      <c r="C146" s="228" t="s">
        <v>190</v>
      </c>
      <c r="D146" s="228" t="s">
        <v>150</v>
      </c>
      <c r="E146" s="229" t="s">
        <v>1098</v>
      </c>
      <c r="F146" s="230" t="s">
        <v>1099</v>
      </c>
      <c r="G146" s="231" t="s">
        <v>740</v>
      </c>
      <c r="H146" s="233"/>
      <c r="I146" s="233"/>
      <c r="J146" s="232">
        <f>ROUND(I146*H146,3)</f>
        <v>0</v>
      </c>
      <c r="K146" s="234"/>
      <c r="L146" s="44"/>
      <c r="M146" s="235" t="s">
        <v>1</v>
      </c>
      <c r="N146" s="236" t="s">
        <v>41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431</v>
      </c>
      <c r="AT146" s="239" t="s">
        <v>150</v>
      </c>
      <c r="AU146" s="239" t="s">
        <v>93</v>
      </c>
      <c r="AY146" s="17" t="s">
        <v>148</v>
      </c>
      <c r="BE146" s="240">
        <f>IF(N146="základná",J146,0)</f>
        <v>0</v>
      </c>
      <c r="BF146" s="240">
        <f>IF(N146="znížená",J146,0)</f>
        <v>0</v>
      </c>
      <c r="BG146" s="240">
        <f>IF(N146="zákl. prenesená",J146,0)</f>
        <v>0</v>
      </c>
      <c r="BH146" s="240">
        <f>IF(N146="zníž. prenesená",J146,0)</f>
        <v>0</v>
      </c>
      <c r="BI146" s="240">
        <f>IF(N146="nulová",J146,0)</f>
        <v>0</v>
      </c>
      <c r="BJ146" s="17" t="s">
        <v>93</v>
      </c>
      <c r="BK146" s="241">
        <f>ROUND(I146*H146,3)</f>
        <v>0</v>
      </c>
      <c r="BL146" s="17" t="s">
        <v>431</v>
      </c>
      <c r="BM146" s="239" t="s">
        <v>312</v>
      </c>
    </row>
    <row r="147" s="2" customFormat="1" ht="16.5" customHeight="1">
      <c r="A147" s="38"/>
      <c r="B147" s="39"/>
      <c r="C147" s="228" t="s">
        <v>195</v>
      </c>
      <c r="D147" s="228" t="s">
        <v>150</v>
      </c>
      <c r="E147" s="229" t="s">
        <v>1100</v>
      </c>
      <c r="F147" s="230" t="s">
        <v>1101</v>
      </c>
      <c r="G147" s="231" t="s">
        <v>740</v>
      </c>
      <c r="H147" s="233"/>
      <c r="I147" s="233"/>
      <c r="J147" s="232">
        <f>ROUND(I147*H147,3)</f>
        <v>0</v>
      </c>
      <c r="K147" s="234"/>
      <c r="L147" s="44"/>
      <c r="M147" s="235" t="s">
        <v>1</v>
      </c>
      <c r="N147" s="236" t="s">
        <v>41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431</v>
      </c>
      <c r="AT147" s="239" t="s">
        <v>150</v>
      </c>
      <c r="AU147" s="239" t="s">
        <v>93</v>
      </c>
      <c r="AY147" s="17" t="s">
        <v>148</v>
      </c>
      <c r="BE147" s="240">
        <f>IF(N147="základná",J147,0)</f>
        <v>0</v>
      </c>
      <c r="BF147" s="240">
        <f>IF(N147="znížená",J147,0)</f>
        <v>0</v>
      </c>
      <c r="BG147" s="240">
        <f>IF(N147="zákl. prenesená",J147,0)</f>
        <v>0</v>
      </c>
      <c r="BH147" s="240">
        <f>IF(N147="zníž. prenesená",J147,0)</f>
        <v>0</v>
      </c>
      <c r="BI147" s="240">
        <f>IF(N147="nulová",J147,0)</f>
        <v>0</v>
      </c>
      <c r="BJ147" s="17" t="s">
        <v>93</v>
      </c>
      <c r="BK147" s="241">
        <f>ROUND(I147*H147,3)</f>
        <v>0</v>
      </c>
      <c r="BL147" s="17" t="s">
        <v>431</v>
      </c>
      <c r="BM147" s="239" t="s">
        <v>320</v>
      </c>
    </row>
    <row r="148" s="12" customFormat="1" ht="22.8" customHeight="1">
      <c r="A148" s="12"/>
      <c r="B148" s="213"/>
      <c r="C148" s="214"/>
      <c r="D148" s="215" t="s">
        <v>74</v>
      </c>
      <c r="E148" s="226" t="s">
        <v>1193</v>
      </c>
      <c r="F148" s="226" t="s">
        <v>1194</v>
      </c>
      <c r="G148" s="214"/>
      <c r="H148" s="214"/>
      <c r="I148" s="217"/>
      <c r="J148" s="227">
        <f>BK148</f>
        <v>0</v>
      </c>
      <c r="K148" s="214"/>
      <c r="L148" s="218"/>
      <c r="M148" s="219"/>
      <c r="N148" s="220"/>
      <c r="O148" s="220"/>
      <c r="P148" s="221">
        <f>SUM(P149:P150)</f>
        <v>0</v>
      </c>
      <c r="Q148" s="220"/>
      <c r="R148" s="221">
        <f>SUM(R149:R150)</f>
        <v>0</v>
      </c>
      <c r="S148" s="220"/>
      <c r="T148" s="222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97</v>
      </c>
      <c r="AT148" s="224" t="s">
        <v>74</v>
      </c>
      <c r="AU148" s="224" t="s">
        <v>83</v>
      </c>
      <c r="AY148" s="223" t="s">
        <v>148</v>
      </c>
      <c r="BK148" s="225">
        <f>SUM(BK149:BK150)</f>
        <v>0</v>
      </c>
    </row>
    <row r="149" s="2" customFormat="1" ht="33" customHeight="1">
      <c r="A149" s="38"/>
      <c r="B149" s="39"/>
      <c r="C149" s="228" t="s">
        <v>247</v>
      </c>
      <c r="D149" s="228" t="s">
        <v>150</v>
      </c>
      <c r="E149" s="229" t="s">
        <v>1195</v>
      </c>
      <c r="F149" s="230" t="s">
        <v>1196</v>
      </c>
      <c r="G149" s="231" t="s">
        <v>236</v>
      </c>
      <c r="H149" s="232">
        <v>2</v>
      </c>
      <c r="I149" s="233"/>
      <c r="J149" s="232">
        <f>ROUND(I149*H149,3)</f>
        <v>0</v>
      </c>
      <c r="K149" s="234"/>
      <c r="L149" s="44"/>
      <c r="M149" s="235" t="s">
        <v>1</v>
      </c>
      <c r="N149" s="236" t="s">
        <v>41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431</v>
      </c>
      <c r="AT149" s="239" t="s">
        <v>150</v>
      </c>
      <c r="AU149" s="239" t="s">
        <v>93</v>
      </c>
      <c r="AY149" s="17" t="s">
        <v>148</v>
      </c>
      <c r="BE149" s="240">
        <f>IF(N149="základná",J149,0)</f>
        <v>0</v>
      </c>
      <c r="BF149" s="240">
        <f>IF(N149="znížená",J149,0)</f>
        <v>0</v>
      </c>
      <c r="BG149" s="240">
        <f>IF(N149="zákl. prenesená",J149,0)</f>
        <v>0</v>
      </c>
      <c r="BH149" s="240">
        <f>IF(N149="zníž. prenesená",J149,0)</f>
        <v>0</v>
      </c>
      <c r="BI149" s="240">
        <f>IF(N149="nulová",J149,0)</f>
        <v>0</v>
      </c>
      <c r="BJ149" s="17" t="s">
        <v>93</v>
      </c>
      <c r="BK149" s="241">
        <f>ROUND(I149*H149,3)</f>
        <v>0</v>
      </c>
      <c r="BL149" s="17" t="s">
        <v>431</v>
      </c>
      <c r="BM149" s="239" t="s">
        <v>330</v>
      </c>
    </row>
    <row r="150" s="2" customFormat="1" ht="21.75" customHeight="1">
      <c r="A150" s="38"/>
      <c r="B150" s="39"/>
      <c r="C150" s="228" t="s">
        <v>252</v>
      </c>
      <c r="D150" s="228" t="s">
        <v>150</v>
      </c>
      <c r="E150" s="229" t="s">
        <v>1197</v>
      </c>
      <c r="F150" s="230" t="s">
        <v>1198</v>
      </c>
      <c r="G150" s="231" t="s">
        <v>184</v>
      </c>
      <c r="H150" s="232">
        <v>55</v>
      </c>
      <c r="I150" s="233"/>
      <c r="J150" s="232">
        <f>ROUND(I150*H150,3)</f>
        <v>0</v>
      </c>
      <c r="K150" s="234"/>
      <c r="L150" s="44"/>
      <c r="M150" s="235" t="s">
        <v>1</v>
      </c>
      <c r="N150" s="236" t="s">
        <v>41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431</v>
      </c>
      <c r="AT150" s="239" t="s">
        <v>150</v>
      </c>
      <c r="AU150" s="239" t="s">
        <v>93</v>
      </c>
      <c r="AY150" s="17" t="s">
        <v>148</v>
      </c>
      <c r="BE150" s="240">
        <f>IF(N150="základná",J150,0)</f>
        <v>0</v>
      </c>
      <c r="BF150" s="240">
        <f>IF(N150="znížená",J150,0)</f>
        <v>0</v>
      </c>
      <c r="BG150" s="240">
        <f>IF(N150="zákl. prenesená",J150,0)</f>
        <v>0</v>
      </c>
      <c r="BH150" s="240">
        <f>IF(N150="zníž. prenesená",J150,0)</f>
        <v>0</v>
      </c>
      <c r="BI150" s="240">
        <f>IF(N150="nulová",J150,0)</f>
        <v>0</v>
      </c>
      <c r="BJ150" s="17" t="s">
        <v>93</v>
      </c>
      <c r="BK150" s="241">
        <f>ROUND(I150*H150,3)</f>
        <v>0</v>
      </c>
      <c r="BL150" s="17" t="s">
        <v>431</v>
      </c>
      <c r="BM150" s="239" t="s">
        <v>338</v>
      </c>
    </row>
    <row r="151" s="2" customFormat="1" ht="49.92" customHeight="1">
      <c r="A151" s="38"/>
      <c r="B151" s="39"/>
      <c r="C151" s="40"/>
      <c r="D151" s="40"/>
      <c r="E151" s="216" t="s">
        <v>589</v>
      </c>
      <c r="F151" s="216" t="s">
        <v>590</v>
      </c>
      <c r="G151" s="40"/>
      <c r="H151" s="40"/>
      <c r="I151" s="40"/>
      <c r="J151" s="200">
        <f>BK151</f>
        <v>0</v>
      </c>
      <c r="K151" s="40"/>
      <c r="L151" s="44"/>
      <c r="M151" s="274"/>
      <c r="N151" s="27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74</v>
      </c>
      <c r="AU151" s="17" t="s">
        <v>75</v>
      </c>
      <c r="AY151" s="17" t="s">
        <v>591</v>
      </c>
      <c r="BK151" s="241">
        <f>SUM(BK152:BK156)</f>
        <v>0</v>
      </c>
    </row>
    <row r="152" s="2" customFormat="1" ht="16.32" customHeight="1">
      <c r="A152" s="38"/>
      <c r="B152" s="39"/>
      <c r="C152" s="276" t="s">
        <v>1</v>
      </c>
      <c r="D152" s="276" t="s">
        <v>150</v>
      </c>
      <c r="E152" s="277" t="s">
        <v>1</v>
      </c>
      <c r="F152" s="278" t="s">
        <v>1</v>
      </c>
      <c r="G152" s="279" t="s">
        <v>1</v>
      </c>
      <c r="H152" s="280"/>
      <c r="I152" s="280"/>
      <c r="J152" s="281">
        <f>BK152</f>
        <v>0</v>
      </c>
      <c r="K152" s="234"/>
      <c r="L152" s="44"/>
      <c r="M152" s="282" t="s">
        <v>1</v>
      </c>
      <c r="N152" s="283" t="s">
        <v>41</v>
      </c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591</v>
      </c>
      <c r="AU152" s="17" t="s">
        <v>83</v>
      </c>
      <c r="AY152" s="17" t="s">
        <v>591</v>
      </c>
      <c r="BE152" s="240">
        <f>IF(N152="základná",J152,0)</f>
        <v>0</v>
      </c>
      <c r="BF152" s="240">
        <f>IF(N152="znížená",J152,0)</f>
        <v>0</v>
      </c>
      <c r="BG152" s="240">
        <f>IF(N152="zákl. prenesená",J152,0)</f>
        <v>0</v>
      </c>
      <c r="BH152" s="240">
        <f>IF(N152="zníž. prenesená",J152,0)</f>
        <v>0</v>
      </c>
      <c r="BI152" s="240">
        <f>IF(N152="nulová",J152,0)</f>
        <v>0</v>
      </c>
      <c r="BJ152" s="17" t="s">
        <v>93</v>
      </c>
      <c r="BK152" s="241">
        <f>I152*H152</f>
        <v>0</v>
      </c>
    </row>
    <row r="153" s="2" customFormat="1" ht="16.32" customHeight="1">
      <c r="A153" s="38"/>
      <c r="B153" s="39"/>
      <c r="C153" s="276" t="s">
        <v>1</v>
      </c>
      <c r="D153" s="276" t="s">
        <v>150</v>
      </c>
      <c r="E153" s="277" t="s">
        <v>1</v>
      </c>
      <c r="F153" s="278" t="s">
        <v>1</v>
      </c>
      <c r="G153" s="279" t="s">
        <v>1</v>
      </c>
      <c r="H153" s="280"/>
      <c r="I153" s="280"/>
      <c r="J153" s="281">
        <f>BK153</f>
        <v>0</v>
      </c>
      <c r="K153" s="234"/>
      <c r="L153" s="44"/>
      <c r="M153" s="282" t="s">
        <v>1</v>
      </c>
      <c r="N153" s="283" t="s">
        <v>41</v>
      </c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591</v>
      </c>
      <c r="AU153" s="17" t="s">
        <v>83</v>
      </c>
      <c r="AY153" s="17" t="s">
        <v>591</v>
      </c>
      <c r="BE153" s="240">
        <f>IF(N153="základná",J153,0)</f>
        <v>0</v>
      </c>
      <c r="BF153" s="240">
        <f>IF(N153="znížená",J153,0)</f>
        <v>0</v>
      </c>
      <c r="BG153" s="240">
        <f>IF(N153="zákl. prenesená",J153,0)</f>
        <v>0</v>
      </c>
      <c r="BH153" s="240">
        <f>IF(N153="zníž. prenesená",J153,0)</f>
        <v>0</v>
      </c>
      <c r="BI153" s="240">
        <f>IF(N153="nulová",J153,0)</f>
        <v>0</v>
      </c>
      <c r="BJ153" s="17" t="s">
        <v>93</v>
      </c>
      <c r="BK153" s="241">
        <f>I153*H153</f>
        <v>0</v>
      </c>
    </row>
    <row r="154" s="2" customFormat="1" ht="16.32" customHeight="1">
      <c r="A154" s="38"/>
      <c r="B154" s="39"/>
      <c r="C154" s="276" t="s">
        <v>1</v>
      </c>
      <c r="D154" s="276" t="s">
        <v>150</v>
      </c>
      <c r="E154" s="277" t="s">
        <v>1</v>
      </c>
      <c r="F154" s="278" t="s">
        <v>1</v>
      </c>
      <c r="G154" s="279" t="s">
        <v>1</v>
      </c>
      <c r="H154" s="280"/>
      <c r="I154" s="280"/>
      <c r="J154" s="281">
        <f>BK154</f>
        <v>0</v>
      </c>
      <c r="K154" s="234"/>
      <c r="L154" s="44"/>
      <c r="M154" s="282" t="s">
        <v>1</v>
      </c>
      <c r="N154" s="283" t="s">
        <v>41</v>
      </c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591</v>
      </c>
      <c r="AU154" s="17" t="s">
        <v>83</v>
      </c>
      <c r="AY154" s="17" t="s">
        <v>591</v>
      </c>
      <c r="BE154" s="240">
        <f>IF(N154="základná",J154,0)</f>
        <v>0</v>
      </c>
      <c r="BF154" s="240">
        <f>IF(N154="znížená",J154,0)</f>
        <v>0</v>
      </c>
      <c r="BG154" s="240">
        <f>IF(N154="zákl. prenesená",J154,0)</f>
        <v>0</v>
      </c>
      <c r="BH154" s="240">
        <f>IF(N154="zníž. prenesená",J154,0)</f>
        <v>0</v>
      </c>
      <c r="BI154" s="240">
        <f>IF(N154="nulová",J154,0)</f>
        <v>0</v>
      </c>
      <c r="BJ154" s="17" t="s">
        <v>93</v>
      </c>
      <c r="BK154" s="241">
        <f>I154*H154</f>
        <v>0</v>
      </c>
    </row>
    <row r="155" s="2" customFormat="1" ht="16.32" customHeight="1">
      <c r="A155" s="38"/>
      <c r="B155" s="39"/>
      <c r="C155" s="276" t="s">
        <v>1</v>
      </c>
      <c r="D155" s="276" t="s">
        <v>150</v>
      </c>
      <c r="E155" s="277" t="s">
        <v>1</v>
      </c>
      <c r="F155" s="278" t="s">
        <v>1</v>
      </c>
      <c r="G155" s="279" t="s">
        <v>1</v>
      </c>
      <c r="H155" s="280"/>
      <c r="I155" s="280"/>
      <c r="J155" s="281">
        <f>BK155</f>
        <v>0</v>
      </c>
      <c r="K155" s="234"/>
      <c r="L155" s="44"/>
      <c r="M155" s="282" t="s">
        <v>1</v>
      </c>
      <c r="N155" s="283" t="s">
        <v>41</v>
      </c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591</v>
      </c>
      <c r="AU155" s="17" t="s">
        <v>83</v>
      </c>
      <c r="AY155" s="17" t="s">
        <v>591</v>
      </c>
      <c r="BE155" s="240">
        <f>IF(N155="základná",J155,0)</f>
        <v>0</v>
      </c>
      <c r="BF155" s="240">
        <f>IF(N155="znížená",J155,0)</f>
        <v>0</v>
      </c>
      <c r="BG155" s="240">
        <f>IF(N155="zákl. prenesená",J155,0)</f>
        <v>0</v>
      </c>
      <c r="BH155" s="240">
        <f>IF(N155="zníž. prenesená",J155,0)</f>
        <v>0</v>
      </c>
      <c r="BI155" s="240">
        <f>IF(N155="nulová",J155,0)</f>
        <v>0</v>
      </c>
      <c r="BJ155" s="17" t="s">
        <v>93</v>
      </c>
      <c r="BK155" s="241">
        <f>I155*H155</f>
        <v>0</v>
      </c>
    </row>
    <row r="156" s="2" customFormat="1" ht="16.32" customHeight="1">
      <c r="A156" s="38"/>
      <c r="B156" s="39"/>
      <c r="C156" s="276" t="s">
        <v>1</v>
      </c>
      <c r="D156" s="276" t="s">
        <v>150</v>
      </c>
      <c r="E156" s="277" t="s">
        <v>1</v>
      </c>
      <c r="F156" s="278" t="s">
        <v>1</v>
      </c>
      <c r="G156" s="279" t="s">
        <v>1</v>
      </c>
      <c r="H156" s="280"/>
      <c r="I156" s="280"/>
      <c r="J156" s="281">
        <f>BK156</f>
        <v>0</v>
      </c>
      <c r="K156" s="234"/>
      <c r="L156" s="44"/>
      <c r="M156" s="282" t="s">
        <v>1</v>
      </c>
      <c r="N156" s="283" t="s">
        <v>41</v>
      </c>
      <c r="O156" s="284"/>
      <c r="P156" s="284"/>
      <c r="Q156" s="284"/>
      <c r="R156" s="284"/>
      <c r="S156" s="284"/>
      <c r="T156" s="2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591</v>
      </c>
      <c r="AU156" s="17" t="s">
        <v>83</v>
      </c>
      <c r="AY156" s="17" t="s">
        <v>591</v>
      </c>
      <c r="BE156" s="240">
        <f>IF(N156="základná",J156,0)</f>
        <v>0</v>
      </c>
      <c r="BF156" s="240">
        <f>IF(N156="znížená",J156,0)</f>
        <v>0</v>
      </c>
      <c r="BG156" s="240">
        <f>IF(N156="zákl. prenesená",J156,0)</f>
        <v>0</v>
      </c>
      <c r="BH156" s="240">
        <f>IF(N156="zníž. prenesená",J156,0)</f>
        <v>0</v>
      </c>
      <c r="BI156" s="240">
        <f>IF(N156="nulová",J156,0)</f>
        <v>0</v>
      </c>
      <c r="BJ156" s="17" t="s">
        <v>93</v>
      </c>
      <c r="BK156" s="241">
        <f>I156*H156</f>
        <v>0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hSdWPdtRW9Pk0lOJlqLuIlAnoi9xr9UtoKJNYjyyak3/NZYfDYmNUW77IjyDGnPMoOiPFfZyU4VgcHXTjttAJQ==" hashValue="6jPCtRBoRHayzxBLrbg2B8eGHvqEckLP1khiKIXtmQ7gMTxYjSP7BnyVl2GGre7lJZIqf+RujHZiuZ01k4dtYQ==" algorithmName="SHA-512" password="CA41"/>
  <autoFilter ref="C124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dataValidations count="2">
    <dataValidation type="list" allowBlank="1" showInputMessage="1" showErrorMessage="1" error="Povolené sú hodnoty K, M." sqref="D152:D157">
      <formula1>"K, M"</formula1>
    </dataValidation>
    <dataValidation type="list" allowBlank="1" showInputMessage="1" showErrorMessage="1" error="Povolené sú hodnoty základná, znížená, nulová." sqref="N152:N157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Matej Štugner</dc:creator>
  <cp:lastModifiedBy>Matej Štugner</cp:lastModifiedBy>
  <dcterms:created xsi:type="dcterms:W3CDTF">2021-03-04T12:44:55Z</dcterms:created>
  <dcterms:modified xsi:type="dcterms:W3CDTF">2021-03-04T12:45:03Z</dcterms:modified>
</cp:coreProperties>
</file>