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balteusspolsro-my.sharepoint.com/personal/matej_novotny_balteus_sk/Documents/BALTEUS-SPOLOCNE/KLIENTI/AKTIVNE/BREZNO/VO-vodozadrzne-opatrenia/FINAL-TOTAL/Vyhlasenie 04-2020 zmena v PD/"/>
    </mc:Choice>
  </mc:AlternateContent>
  <xr:revisionPtr revIDLastSave="0" documentId="8_{2A775058-E5F8-43DF-9AC8-F08097625DFD}" xr6:coauthVersionLast="45" xr6:coauthVersionMax="45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Rekapitulácia stavby" sheetId="1" r:id="rId1"/>
    <sheet name="2-18-1 - SO 01 RETENČNÉ P..." sheetId="2" r:id="rId2"/>
    <sheet name="2-18-2 - SO 02 OPRAVA SPE..." sheetId="3" r:id="rId3"/>
    <sheet name="2-18-3 - SO 03 SADOVÉ ÚPRAVY" sheetId="4" r:id="rId4"/>
    <sheet name="2-18-4 - Dodatok k rozpočtu" sheetId="5" r:id="rId5"/>
  </sheets>
  <definedNames>
    <definedName name="_xlnm._FilterDatabase" localSheetId="1" hidden="1">'2-18-1 - SO 01 RETENČNÉ P...'!$C$121:$K$210</definedName>
    <definedName name="_xlnm._FilterDatabase" localSheetId="2" hidden="1">'2-18-2 - SO 02 OPRAVA SPE...'!$C$123:$K$232</definedName>
    <definedName name="_xlnm._FilterDatabase" localSheetId="3" hidden="1">'2-18-3 - SO 03 SADOVÉ ÚPRAVY'!$C$120:$K$180</definedName>
    <definedName name="_xlnm._FilterDatabase" localSheetId="4" hidden="1">'2-18-4 - Dodatok k rozpočtu'!$C$118:$K$140</definedName>
    <definedName name="_xlnm.Print_Titles" localSheetId="1">'2-18-1 - SO 01 RETENČNÉ P...'!$121:$121</definedName>
    <definedName name="_xlnm.Print_Titles" localSheetId="2">'2-18-2 - SO 02 OPRAVA SPE...'!$123:$123</definedName>
    <definedName name="_xlnm.Print_Titles" localSheetId="3">'2-18-3 - SO 03 SADOVÉ ÚPRAVY'!$120:$120</definedName>
    <definedName name="_xlnm.Print_Titles" localSheetId="4">'2-18-4 - Dodatok k rozpočtu'!$118:$118</definedName>
    <definedName name="_xlnm.Print_Titles" localSheetId="0">'Rekapitulácia stavby'!$92:$92</definedName>
    <definedName name="_xlnm.Print_Area" localSheetId="1">'2-18-1 - SO 01 RETENČNÉ P...'!$C$4:$J$76,'2-18-1 - SO 01 RETENČNÉ P...'!$C$82:$J$103,'2-18-1 - SO 01 RETENČNÉ P...'!$C$109:$K$210</definedName>
    <definedName name="_xlnm.Print_Area" localSheetId="2">'2-18-2 - SO 02 OPRAVA SPE...'!$C$4:$J$76,'2-18-2 - SO 02 OPRAVA SPE...'!$C$82:$J$105,'2-18-2 - SO 02 OPRAVA SPE...'!$C$111:$K$232</definedName>
    <definedName name="_xlnm.Print_Area" localSheetId="3">'2-18-3 - SO 03 SADOVÉ ÚPRAVY'!$C$4:$J$76,'2-18-3 - SO 03 SADOVÉ ÚPRAVY'!$C$82:$J$102,'2-18-3 - SO 03 SADOVÉ ÚPRAVY'!$C$108:$K$180</definedName>
    <definedName name="_xlnm.Print_Area" localSheetId="4">'2-18-4 - Dodatok k rozpočtu'!$C$4:$J$76,'2-18-4 - Dodatok k rozpočtu'!$C$82:$J$100,'2-18-4 - Dodatok k rozpočtu'!$C$106:$K$140</definedName>
    <definedName name="_xlnm.Print_Area" localSheetId="0">'Rekapitulácia stavby'!$D$4:$AO$76,'Rekapitulácia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40" i="5"/>
  <c r="BH140" i="5"/>
  <c r="BG140" i="5"/>
  <c r="BE140" i="5"/>
  <c r="T140" i="5"/>
  <c r="T139" i="5"/>
  <c r="R140" i="5"/>
  <c r="R139" i="5" s="1"/>
  <c r="P140" i="5"/>
  <c r="P139" i="5" s="1"/>
  <c r="BK140" i="5"/>
  <c r="BK139" i="5" s="1"/>
  <c r="J139" i="5" s="1"/>
  <c r="J99" i="5" s="1"/>
  <c r="J140" i="5"/>
  <c r="BF140" i="5"/>
  <c r="BI138" i="5"/>
  <c r="BH138" i="5"/>
  <c r="BG138" i="5"/>
  <c r="BE138" i="5"/>
  <c r="T138" i="5"/>
  <c r="R138" i="5"/>
  <c r="P138" i="5"/>
  <c r="BK138" i="5"/>
  <c r="J138" i="5"/>
  <c r="BF138" i="5" s="1"/>
  <c r="BI137" i="5"/>
  <c r="BH137" i="5"/>
  <c r="BG137" i="5"/>
  <c r="BE137" i="5"/>
  <c r="T137" i="5"/>
  <c r="R137" i="5"/>
  <c r="P137" i="5"/>
  <c r="BK137" i="5"/>
  <c r="J137" i="5"/>
  <c r="BF137" i="5"/>
  <c r="BI136" i="5"/>
  <c r="BH136" i="5"/>
  <c r="BG136" i="5"/>
  <c r="BE136" i="5"/>
  <c r="T136" i="5"/>
  <c r="R136" i="5"/>
  <c r="P136" i="5"/>
  <c r="BK136" i="5"/>
  <c r="J136" i="5"/>
  <c r="BF136" i="5" s="1"/>
  <c r="BI135" i="5"/>
  <c r="BH135" i="5"/>
  <c r="BG135" i="5"/>
  <c r="BE135" i="5"/>
  <c r="T135" i="5"/>
  <c r="R135" i="5"/>
  <c r="P135" i="5"/>
  <c r="BK135" i="5"/>
  <c r="J135" i="5"/>
  <c r="BF135" i="5" s="1"/>
  <c r="BI134" i="5"/>
  <c r="BH134" i="5"/>
  <c r="BG134" i="5"/>
  <c r="BE134" i="5"/>
  <c r="T134" i="5"/>
  <c r="R134" i="5"/>
  <c r="P134" i="5"/>
  <c r="BK134" i="5"/>
  <c r="J134" i="5"/>
  <c r="BF134" i="5" s="1"/>
  <c r="BI133" i="5"/>
  <c r="BH133" i="5"/>
  <c r="BG133" i="5"/>
  <c r="BE133" i="5"/>
  <c r="T133" i="5"/>
  <c r="R133" i="5"/>
  <c r="P133" i="5"/>
  <c r="BK133" i="5"/>
  <c r="J133" i="5"/>
  <c r="BF133" i="5"/>
  <c r="BI132" i="5"/>
  <c r="BH132" i="5"/>
  <c r="BG132" i="5"/>
  <c r="BE132" i="5"/>
  <c r="T132" i="5"/>
  <c r="T121" i="5" s="1"/>
  <c r="T120" i="5" s="1"/>
  <c r="T119" i="5" s="1"/>
  <c r="R132" i="5"/>
  <c r="P132" i="5"/>
  <c r="BK132" i="5"/>
  <c r="J132" i="5"/>
  <c r="BF132" i="5"/>
  <c r="BI130" i="5"/>
  <c r="BH130" i="5"/>
  <c r="BG130" i="5"/>
  <c r="F35" i="5" s="1"/>
  <c r="BB98" i="1" s="1"/>
  <c r="BE130" i="5"/>
  <c r="T130" i="5"/>
  <c r="R130" i="5"/>
  <c r="P130" i="5"/>
  <c r="BK130" i="5"/>
  <c r="J130" i="5"/>
  <c r="BF130" i="5" s="1"/>
  <c r="BI129" i="5"/>
  <c r="F37" i="5" s="1"/>
  <c r="BD98" i="1" s="1"/>
  <c r="BH129" i="5"/>
  <c r="BG129" i="5"/>
  <c r="BE129" i="5"/>
  <c r="T129" i="5"/>
  <c r="R129" i="5"/>
  <c r="P129" i="5"/>
  <c r="BK129" i="5"/>
  <c r="J129" i="5"/>
  <c r="BF129" i="5" s="1"/>
  <c r="BI127" i="5"/>
  <c r="BH127" i="5"/>
  <c r="BG127" i="5"/>
  <c r="BE127" i="5"/>
  <c r="T127" i="5"/>
  <c r="R127" i="5"/>
  <c r="P127" i="5"/>
  <c r="P121" i="5" s="1"/>
  <c r="BK127" i="5"/>
  <c r="J127" i="5"/>
  <c r="BF127" i="5"/>
  <c r="BI122" i="5"/>
  <c r="BH122" i="5"/>
  <c r="F36" i="5"/>
  <c r="BC98" i="1" s="1"/>
  <c r="BG122" i="5"/>
  <c r="BE122" i="5"/>
  <c r="J33" i="5"/>
  <c r="AV98" i="1" s="1"/>
  <c r="F33" i="5"/>
  <c r="AZ98" i="1" s="1"/>
  <c r="T122" i="5"/>
  <c r="R122" i="5"/>
  <c r="R121" i="5" s="1"/>
  <c r="R120" i="5" s="1"/>
  <c r="R119" i="5" s="1"/>
  <c r="P122" i="5"/>
  <c r="BK122" i="5"/>
  <c r="BK121" i="5"/>
  <c r="J121" i="5" s="1"/>
  <c r="J98" i="5" s="1"/>
  <c r="J122" i="5"/>
  <c r="BF122" i="5"/>
  <c r="F34" i="5" s="1"/>
  <c r="BA98" i="1" s="1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 s="1"/>
  <c r="J17" i="5"/>
  <c r="J12" i="5"/>
  <c r="J89" i="5" s="1"/>
  <c r="E7" i="5"/>
  <c r="E109" i="5" s="1"/>
  <c r="J37" i="4"/>
  <c r="J36" i="4"/>
  <c r="AY97" i="1" s="1"/>
  <c r="J35" i="4"/>
  <c r="AX97" i="1"/>
  <c r="BI180" i="4"/>
  <c r="BH180" i="4"/>
  <c r="BG180" i="4"/>
  <c r="BE180" i="4"/>
  <c r="T180" i="4"/>
  <c r="T179" i="4" s="1"/>
  <c r="R180" i="4"/>
  <c r="R179" i="4"/>
  <c r="P180" i="4"/>
  <c r="P179" i="4" s="1"/>
  <c r="BK180" i="4"/>
  <c r="BK179" i="4" s="1"/>
  <c r="J179" i="4" s="1"/>
  <c r="J101" i="4" s="1"/>
  <c r="J180" i="4"/>
  <c r="BF180" i="4" s="1"/>
  <c r="BI176" i="4"/>
  <c r="BH176" i="4"/>
  <c r="BG176" i="4"/>
  <c r="BE176" i="4"/>
  <c r="T176" i="4"/>
  <c r="R176" i="4"/>
  <c r="P176" i="4"/>
  <c r="BK176" i="4"/>
  <c r="J176" i="4"/>
  <c r="BF176" i="4" s="1"/>
  <c r="BI174" i="4"/>
  <c r="BH174" i="4"/>
  <c r="BG174" i="4"/>
  <c r="BE174" i="4"/>
  <c r="T174" i="4"/>
  <c r="R174" i="4"/>
  <c r="P174" i="4"/>
  <c r="BK174" i="4"/>
  <c r="J174" i="4"/>
  <c r="BF174" i="4" s="1"/>
  <c r="BI171" i="4"/>
  <c r="BH171" i="4"/>
  <c r="BG171" i="4"/>
  <c r="BE171" i="4"/>
  <c r="T171" i="4"/>
  <c r="T170" i="4" s="1"/>
  <c r="R171" i="4"/>
  <c r="R170" i="4" s="1"/>
  <c r="P171" i="4"/>
  <c r="P170" i="4" s="1"/>
  <c r="BK171" i="4"/>
  <c r="BK170" i="4" s="1"/>
  <c r="J170" i="4" s="1"/>
  <c r="J100" i="4" s="1"/>
  <c r="J171" i="4"/>
  <c r="BF171" i="4"/>
  <c r="BI168" i="4"/>
  <c r="BH168" i="4"/>
  <c r="BG168" i="4"/>
  <c r="BE168" i="4"/>
  <c r="T168" i="4"/>
  <c r="R168" i="4"/>
  <c r="P168" i="4"/>
  <c r="BK168" i="4"/>
  <c r="J168" i="4"/>
  <c r="BF168" i="4" s="1"/>
  <c r="BI162" i="4"/>
  <c r="BH162" i="4"/>
  <c r="BG162" i="4"/>
  <c r="BE162" i="4"/>
  <c r="T162" i="4"/>
  <c r="T161" i="4" s="1"/>
  <c r="R162" i="4"/>
  <c r="R161" i="4" s="1"/>
  <c r="P162" i="4"/>
  <c r="P161" i="4"/>
  <c r="BK162" i="4"/>
  <c r="BK161" i="4" s="1"/>
  <c r="J161" i="4" s="1"/>
  <c r="J99" i="4" s="1"/>
  <c r="J162" i="4"/>
  <c r="BF162" i="4"/>
  <c r="BI159" i="4"/>
  <c r="BH159" i="4"/>
  <c r="BG159" i="4"/>
  <c r="BE159" i="4"/>
  <c r="T159" i="4"/>
  <c r="R159" i="4"/>
  <c r="P159" i="4"/>
  <c r="BK159" i="4"/>
  <c r="J159" i="4"/>
  <c r="BF159" i="4"/>
  <c r="BI156" i="4"/>
  <c r="BH156" i="4"/>
  <c r="BG156" i="4"/>
  <c r="BE156" i="4"/>
  <c r="T156" i="4"/>
  <c r="R156" i="4"/>
  <c r="P156" i="4"/>
  <c r="BK156" i="4"/>
  <c r="J156" i="4"/>
  <c r="BF156" i="4" s="1"/>
  <c r="BI155" i="4"/>
  <c r="BH155" i="4"/>
  <c r="BG155" i="4"/>
  <c r="BE155" i="4"/>
  <c r="T155" i="4"/>
  <c r="R155" i="4"/>
  <c r="P155" i="4"/>
  <c r="BK155" i="4"/>
  <c r="J155" i="4"/>
  <c r="BF155" i="4" s="1"/>
  <c r="BI153" i="4"/>
  <c r="BH153" i="4"/>
  <c r="BG153" i="4"/>
  <c r="BE153" i="4"/>
  <c r="T153" i="4"/>
  <c r="R153" i="4"/>
  <c r="P153" i="4"/>
  <c r="BK153" i="4"/>
  <c r="J153" i="4"/>
  <c r="BF153" i="4" s="1"/>
  <c r="BI152" i="4"/>
  <c r="BH152" i="4"/>
  <c r="BG152" i="4"/>
  <c r="BE152" i="4"/>
  <c r="T152" i="4"/>
  <c r="R152" i="4"/>
  <c r="P152" i="4"/>
  <c r="BK152" i="4"/>
  <c r="J152" i="4"/>
  <c r="BF152" i="4"/>
  <c r="BI151" i="4"/>
  <c r="BH151" i="4"/>
  <c r="BG151" i="4"/>
  <c r="BE151" i="4"/>
  <c r="T151" i="4"/>
  <c r="R151" i="4"/>
  <c r="P151" i="4"/>
  <c r="BK151" i="4"/>
  <c r="J151" i="4"/>
  <c r="BF151" i="4" s="1"/>
  <c r="BI150" i="4"/>
  <c r="BH150" i="4"/>
  <c r="BG150" i="4"/>
  <c r="BE150" i="4"/>
  <c r="T150" i="4"/>
  <c r="R150" i="4"/>
  <c r="P150" i="4"/>
  <c r="BK150" i="4"/>
  <c r="J150" i="4"/>
  <c r="BF150" i="4" s="1"/>
  <c r="BI149" i="4"/>
  <c r="BH149" i="4"/>
  <c r="BG149" i="4"/>
  <c r="BE149" i="4"/>
  <c r="T149" i="4"/>
  <c r="R149" i="4"/>
  <c r="P149" i="4"/>
  <c r="BK149" i="4"/>
  <c r="J149" i="4"/>
  <c r="BF149" i="4" s="1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/>
  <c r="BI139" i="4"/>
  <c r="BH139" i="4"/>
  <c r="BG139" i="4"/>
  <c r="BE139" i="4"/>
  <c r="T139" i="4"/>
  <c r="R139" i="4"/>
  <c r="P139" i="4"/>
  <c r="BK139" i="4"/>
  <c r="J139" i="4"/>
  <c r="BF139" i="4"/>
  <c r="BI138" i="4"/>
  <c r="BH138" i="4"/>
  <c r="BG138" i="4"/>
  <c r="BE138" i="4"/>
  <c r="T138" i="4"/>
  <c r="R138" i="4"/>
  <c r="P138" i="4"/>
  <c r="BK138" i="4"/>
  <c r="J138" i="4"/>
  <c r="BF138" i="4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/>
  <c r="BI134" i="4"/>
  <c r="BH134" i="4"/>
  <c r="BG134" i="4"/>
  <c r="BE134" i="4"/>
  <c r="T134" i="4"/>
  <c r="T123" i="4" s="1"/>
  <c r="T122" i="4" s="1"/>
  <c r="T121" i="4" s="1"/>
  <c r="R134" i="4"/>
  <c r="P134" i="4"/>
  <c r="BK134" i="4"/>
  <c r="J134" i="4"/>
  <c r="BF134" i="4"/>
  <c r="BI132" i="4"/>
  <c r="BH132" i="4"/>
  <c r="BG132" i="4"/>
  <c r="F35" i="4" s="1"/>
  <c r="BB97" i="1" s="1"/>
  <c r="BE132" i="4"/>
  <c r="T132" i="4"/>
  <c r="R132" i="4"/>
  <c r="P132" i="4"/>
  <c r="BK132" i="4"/>
  <c r="J132" i="4"/>
  <c r="BF132" i="4" s="1"/>
  <c r="BI131" i="4"/>
  <c r="F37" i="4" s="1"/>
  <c r="BD97" i="1" s="1"/>
  <c r="BH131" i="4"/>
  <c r="BG131" i="4"/>
  <c r="BE131" i="4"/>
  <c r="T131" i="4"/>
  <c r="R131" i="4"/>
  <c r="P131" i="4"/>
  <c r="BK131" i="4"/>
  <c r="J131" i="4"/>
  <c r="BF131" i="4" s="1"/>
  <c r="BI130" i="4"/>
  <c r="BH130" i="4"/>
  <c r="BG130" i="4"/>
  <c r="BE130" i="4"/>
  <c r="T130" i="4"/>
  <c r="R130" i="4"/>
  <c r="P130" i="4"/>
  <c r="P123" i="4" s="1"/>
  <c r="P122" i="4" s="1"/>
  <c r="P121" i="4" s="1"/>
  <c r="AU97" i="1" s="1"/>
  <c r="BK130" i="4"/>
  <c r="J130" i="4"/>
  <c r="BF130" i="4"/>
  <c r="BI124" i="4"/>
  <c r="BH124" i="4"/>
  <c r="F36" i="4"/>
  <c r="BC97" i="1" s="1"/>
  <c r="BG124" i="4"/>
  <c r="BE124" i="4"/>
  <c r="J33" i="4" s="1"/>
  <c r="AV97" i="1" s="1"/>
  <c r="F33" i="4"/>
  <c r="AZ97" i="1" s="1"/>
  <c r="T124" i="4"/>
  <c r="R124" i="4"/>
  <c r="R123" i="4" s="1"/>
  <c r="R122" i="4" s="1"/>
  <c r="R121" i="4" s="1"/>
  <c r="P124" i="4"/>
  <c r="BK124" i="4"/>
  <c r="BK123" i="4"/>
  <c r="J123" i="4" s="1"/>
  <c r="J98" i="4" s="1"/>
  <c r="J124" i="4"/>
  <c r="BF124" i="4" s="1"/>
  <c r="J118" i="4"/>
  <c r="J117" i="4"/>
  <c r="F117" i="4"/>
  <c r="F115" i="4"/>
  <c r="E113" i="4"/>
  <c r="J92" i="4"/>
  <c r="J91" i="4"/>
  <c r="F91" i="4"/>
  <c r="F89" i="4"/>
  <c r="E87" i="4"/>
  <c r="J18" i="4"/>
  <c r="E18" i="4"/>
  <c r="F92" i="4" s="1"/>
  <c r="F118" i="4"/>
  <c r="J17" i="4"/>
  <c r="J12" i="4"/>
  <c r="J115" i="4" s="1"/>
  <c r="J89" i="4"/>
  <c r="E7" i="4"/>
  <c r="E111" i="4"/>
  <c r="E85" i="4"/>
  <c r="J37" i="3"/>
  <c r="J36" i="3"/>
  <c r="AY96" i="1" s="1"/>
  <c r="J35" i="3"/>
  <c r="AX96" i="1"/>
  <c r="BI232" i="3"/>
  <c r="BH232" i="3"/>
  <c r="BG232" i="3"/>
  <c r="BE232" i="3"/>
  <c r="T232" i="3"/>
  <c r="T226" i="3" s="1"/>
  <c r="T225" i="3" s="1"/>
  <c r="R232" i="3"/>
  <c r="P232" i="3"/>
  <c r="BK232" i="3"/>
  <c r="J232" i="3"/>
  <c r="BF232" i="3"/>
  <c r="BI230" i="3"/>
  <c r="BH230" i="3"/>
  <c r="BG230" i="3"/>
  <c r="BE230" i="3"/>
  <c r="T230" i="3"/>
  <c r="R230" i="3"/>
  <c r="P230" i="3"/>
  <c r="BK230" i="3"/>
  <c r="J230" i="3"/>
  <c r="BF230" i="3" s="1"/>
  <c r="BI227" i="3"/>
  <c r="BH227" i="3"/>
  <c r="BG227" i="3"/>
  <c r="BE227" i="3"/>
  <c r="T227" i="3"/>
  <c r="R227" i="3"/>
  <c r="R226" i="3"/>
  <c r="R225" i="3" s="1"/>
  <c r="P227" i="3"/>
  <c r="P226" i="3"/>
  <c r="P225" i="3" s="1"/>
  <c r="BK227" i="3"/>
  <c r="BK226" i="3"/>
  <c r="J226" i="3" s="1"/>
  <c r="J104" i="3" s="1"/>
  <c r="BK225" i="3"/>
  <c r="J225" i="3" s="1"/>
  <c r="J103" i="3" s="1"/>
  <c r="J227" i="3"/>
  <c r="BF227" i="3"/>
  <c r="BI224" i="3"/>
  <c r="BH224" i="3"/>
  <c r="BG224" i="3"/>
  <c r="BE224" i="3"/>
  <c r="T224" i="3"/>
  <c r="T223" i="3"/>
  <c r="R224" i="3"/>
  <c r="R223" i="3"/>
  <c r="P224" i="3"/>
  <c r="P223" i="3" s="1"/>
  <c r="BK224" i="3"/>
  <c r="BK223" i="3" s="1"/>
  <c r="J223" i="3" s="1"/>
  <c r="J102" i="3" s="1"/>
  <c r="J224" i="3"/>
  <c r="BF224" i="3" s="1"/>
  <c r="BI222" i="3"/>
  <c r="BH222" i="3"/>
  <c r="BG222" i="3"/>
  <c r="BE222" i="3"/>
  <c r="T222" i="3"/>
  <c r="R222" i="3"/>
  <c r="P222" i="3"/>
  <c r="BK222" i="3"/>
  <c r="J222" i="3"/>
  <c r="BF222" i="3" s="1"/>
  <c r="BI221" i="3"/>
  <c r="BH221" i="3"/>
  <c r="BG221" i="3"/>
  <c r="BE221" i="3"/>
  <c r="T221" i="3"/>
  <c r="R221" i="3"/>
  <c r="P221" i="3"/>
  <c r="BK221" i="3"/>
  <c r="J221" i="3"/>
  <c r="BF221" i="3" s="1"/>
  <c r="BI220" i="3"/>
  <c r="BH220" i="3"/>
  <c r="BG220" i="3"/>
  <c r="BE220" i="3"/>
  <c r="T220" i="3"/>
  <c r="R220" i="3"/>
  <c r="P220" i="3"/>
  <c r="BK220" i="3"/>
  <c r="J220" i="3"/>
  <c r="BF220" i="3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 s="1"/>
  <c r="BI216" i="3"/>
  <c r="BH216" i="3"/>
  <c r="BG216" i="3"/>
  <c r="BE216" i="3"/>
  <c r="T216" i="3"/>
  <c r="R216" i="3"/>
  <c r="P216" i="3"/>
  <c r="BK216" i="3"/>
  <c r="J216" i="3"/>
  <c r="BF216" i="3" s="1"/>
  <c r="BI214" i="3"/>
  <c r="BH214" i="3"/>
  <c r="BG214" i="3"/>
  <c r="BE214" i="3"/>
  <c r="T214" i="3"/>
  <c r="R214" i="3"/>
  <c r="P214" i="3"/>
  <c r="BK214" i="3"/>
  <c r="J214" i="3"/>
  <c r="BF214" i="3"/>
  <c r="BI211" i="3"/>
  <c r="BH211" i="3"/>
  <c r="BG211" i="3"/>
  <c r="BE211" i="3"/>
  <c r="T211" i="3"/>
  <c r="T207" i="3" s="1"/>
  <c r="R211" i="3"/>
  <c r="P211" i="3"/>
  <c r="BK211" i="3"/>
  <c r="J211" i="3"/>
  <c r="BF211" i="3"/>
  <c r="BI209" i="3"/>
  <c r="BH209" i="3"/>
  <c r="BG209" i="3"/>
  <c r="BE209" i="3"/>
  <c r="T209" i="3"/>
  <c r="R209" i="3"/>
  <c r="P209" i="3"/>
  <c r="BK209" i="3"/>
  <c r="J209" i="3"/>
  <c r="BF209" i="3" s="1"/>
  <c r="BI208" i="3"/>
  <c r="BH208" i="3"/>
  <c r="BG208" i="3"/>
  <c r="BE208" i="3"/>
  <c r="T208" i="3"/>
  <c r="R208" i="3"/>
  <c r="R207" i="3" s="1"/>
  <c r="P208" i="3"/>
  <c r="P207" i="3" s="1"/>
  <c r="BK208" i="3"/>
  <c r="BK207" i="3"/>
  <c r="J207" i="3" s="1"/>
  <c r="J101" i="3" s="1"/>
  <c r="J208" i="3"/>
  <c r="BF208" i="3"/>
  <c r="BI205" i="3"/>
  <c r="BH205" i="3"/>
  <c r="BG205" i="3"/>
  <c r="BE205" i="3"/>
  <c r="T205" i="3"/>
  <c r="R205" i="3"/>
  <c r="P205" i="3"/>
  <c r="BK205" i="3"/>
  <c r="J205" i="3"/>
  <c r="BF205" i="3" s="1"/>
  <c r="BI203" i="3"/>
  <c r="BH203" i="3"/>
  <c r="BG203" i="3"/>
  <c r="BE203" i="3"/>
  <c r="T203" i="3"/>
  <c r="R203" i="3"/>
  <c r="P203" i="3"/>
  <c r="BK203" i="3"/>
  <c r="J203" i="3"/>
  <c r="BF203" i="3"/>
  <c r="BI201" i="3"/>
  <c r="BH201" i="3"/>
  <c r="BG201" i="3"/>
  <c r="BE201" i="3"/>
  <c r="T201" i="3"/>
  <c r="R201" i="3"/>
  <c r="P201" i="3"/>
  <c r="BK201" i="3"/>
  <c r="J201" i="3"/>
  <c r="BF201" i="3"/>
  <c r="BI200" i="3"/>
  <c r="BH200" i="3"/>
  <c r="BG200" i="3"/>
  <c r="BE200" i="3"/>
  <c r="T200" i="3"/>
  <c r="R200" i="3"/>
  <c r="P200" i="3"/>
  <c r="BK200" i="3"/>
  <c r="J200" i="3"/>
  <c r="BF200" i="3" s="1"/>
  <c r="BI197" i="3"/>
  <c r="BH197" i="3"/>
  <c r="BG197" i="3"/>
  <c r="BE197" i="3"/>
  <c r="T197" i="3"/>
  <c r="R197" i="3"/>
  <c r="P197" i="3"/>
  <c r="BK197" i="3"/>
  <c r="J197" i="3"/>
  <c r="BF197" i="3" s="1"/>
  <c r="BI194" i="3"/>
  <c r="BH194" i="3"/>
  <c r="BG194" i="3"/>
  <c r="BE194" i="3"/>
  <c r="T194" i="3"/>
  <c r="R194" i="3"/>
  <c r="P194" i="3"/>
  <c r="BK194" i="3"/>
  <c r="J194" i="3"/>
  <c r="BF194" i="3"/>
  <c r="BI189" i="3"/>
  <c r="BH189" i="3"/>
  <c r="BG189" i="3"/>
  <c r="BE189" i="3"/>
  <c r="T189" i="3"/>
  <c r="R189" i="3"/>
  <c r="P189" i="3"/>
  <c r="BK189" i="3"/>
  <c r="J189" i="3"/>
  <c r="BF189" i="3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0" i="3"/>
  <c r="BH180" i="3"/>
  <c r="BG180" i="3"/>
  <c r="BE180" i="3"/>
  <c r="T180" i="3"/>
  <c r="R180" i="3"/>
  <c r="P180" i="3"/>
  <c r="P176" i="3" s="1"/>
  <c r="BK180" i="3"/>
  <c r="J180" i="3"/>
  <c r="BF180" i="3"/>
  <c r="BI177" i="3"/>
  <c r="BH177" i="3"/>
  <c r="BG177" i="3"/>
  <c r="BE177" i="3"/>
  <c r="T177" i="3"/>
  <c r="T176" i="3" s="1"/>
  <c r="R177" i="3"/>
  <c r="R176" i="3"/>
  <c r="P177" i="3"/>
  <c r="BK177" i="3"/>
  <c r="BK176" i="3" s="1"/>
  <c r="J176" i="3" s="1"/>
  <c r="J100" i="3" s="1"/>
  <c r="J177" i="3"/>
  <c r="BF177" i="3" s="1"/>
  <c r="BI175" i="3"/>
  <c r="BH175" i="3"/>
  <c r="BG175" i="3"/>
  <c r="BE175" i="3"/>
  <c r="T175" i="3"/>
  <c r="T169" i="3" s="1"/>
  <c r="R175" i="3"/>
  <c r="P175" i="3"/>
  <c r="BK175" i="3"/>
  <c r="J175" i="3"/>
  <c r="BF175" i="3"/>
  <c r="BI173" i="3"/>
  <c r="BH173" i="3"/>
  <c r="BG173" i="3"/>
  <c r="BE173" i="3"/>
  <c r="T173" i="3"/>
  <c r="R173" i="3"/>
  <c r="P173" i="3"/>
  <c r="BK173" i="3"/>
  <c r="J173" i="3"/>
  <c r="BF173" i="3" s="1"/>
  <c r="BI170" i="3"/>
  <c r="BH170" i="3"/>
  <c r="BG170" i="3"/>
  <c r="BE170" i="3"/>
  <c r="T170" i="3"/>
  <c r="R170" i="3"/>
  <c r="R169" i="3" s="1"/>
  <c r="P170" i="3"/>
  <c r="P169" i="3" s="1"/>
  <c r="BK170" i="3"/>
  <c r="BK169" i="3"/>
  <c r="J169" i="3" s="1"/>
  <c r="J99" i="3" s="1"/>
  <c r="J170" i="3"/>
  <c r="BF170" i="3"/>
  <c r="BI164" i="3"/>
  <c r="BH164" i="3"/>
  <c r="BG164" i="3"/>
  <c r="BE164" i="3"/>
  <c r="T164" i="3"/>
  <c r="R164" i="3"/>
  <c r="P164" i="3"/>
  <c r="BK164" i="3"/>
  <c r="J164" i="3"/>
  <c r="BF164" i="3" s="1"/>
  <c r="BI162" i="3"/>
  <c r="BH162" i="3"/>
  <c r="BG162" i="3"/>
  <c r="BE162" i="3"/>
  <c r="T162" i="3"/>
  <c r="R162" i="3"/>
  <c r="P162" i="3"/>
  <c r="BK162" i="3"/>
  <c r="J162" i="3"/>
  <c r="BF162" i="3"/>
  <c r="BI158" i="3"/>
  <c r="BH158" i="3"/>
  <c r="BG158" i="3"/>
  <c r="BE158" i="3"/>
  <c r="T158" i="3"/>
  <c r="R158" i="3"/>
  <c r="P158" i="3"/>
  <c r="BK158" i="3"/>
  <c r="J158" i="3"/>
  <c r="BF158" i="3"/>
  <c r="BI156" i="3"/>
  <c r="BH156" i="3"/>
  <c r="BG156" i="3"/>
  <c r="BE156" i="3"/>
  <c r="T156" i="3"/>
  <c r="R156" i="3"/>
  <c r="P156" i="3"/>
  <c r="BK156" i="3"/>
  <c r="J156" i="3"/>
  <c r="BF156" i="3" s="1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BK152" i="3"/>
  <c r="J152" i="3"/>
  <c r="BF152" i="3"/>
  <c r="BI150" i="3"/>
  <c r="BH150" i="3"/>
  <c r="BG150" i="3"/>
  <c r="BE150" i="3"/>
  <c r="T150" i="3"/>
  <c r="R150" i="3"/>
  <c r="P150" i="3"/>
  <c r="BK150" i="3"/>
  <c r="J150" i="3"/>
  <c r="BF150" i="3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3" i="3"/>
  <c r="BH143" i="3"/>
  <c r="BG143" i="3"/>
  <c r="BE143" i="3"/>
  <c r="T143" i="3"/>
  <c r="R143" i="3"/>
  <c r="P143" i="3"/>
  <c r="BK143" i="3"/>
  <c r="J143" i="3"/>
  <c r="BF143" i="3"/>
  <c r="BI140" i="3"/>
  <c r="BH140" i="3"/>
  <c r="BG140" i="3"/>
  <c r="BE140" i="3"/>
  <c r="T140" i="3"/>
  <c r="R140" i="3"/>
  <c r="P140" i="3"/>
  <c r="BK140" i="3"/>
  <c r="J140" i="3"/>
  <c r="BF140" i="3"/>
  <c r="BI139" i="3"/>
  <c r="BH139" i="3"/>
  <c r="BG139" i="3"/>
  <c r="BE139" i="3"/>
  <c r="T139" i="3"/>
  <c r="R139" i="3"/>
  <c r="P139" i="3"/>
  <c r="BK139" i="3"/>
  <c r="J139" i="3"/>
  <c r="BF139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F36" i="3" s="1"/>
  <c r="BC96" i="1" s="1"/>
  <c r="BG135" i="3"/>
  <c r="BE135" i="3"/>
  <c r="T135" i="3"/>
  <c r="R135" i="3"/>
  <c r="P135" i="3"/>
  <c r="BK135" i="3"/>
  <c r="J135" i="3"/>
  <c r="BF135" i="3"/>
  <c r="BI130" i="3"/>
  <c r="BH130" i="3"/>
  <c r="BG130" i="3"/>
  <c r="BE130" i="3"/>
  <c r="T130" i="3"/>
  <c r="R130" i="3"/>
  <c r="P130" i="3"/>
  <c r="BK130" i="3"/>
  <c r="BK126" i="3" s="1"/>
  <c r="J130" i="3"/>
  <c r="BF130" i="3"/>
  <c r="BI129" i="3"/>
  <c r="BH129" i="3"/>
  <c r="BG129" i="3"/>
  <c r="BE129" i="3"/>
  <c r="T129" i="3"/>
  <c r="R129" i="3"/>
  <c r="R126" i="3" s="1"/>
  <c r="R125" i="3" s="1"/>
  <c r="R124" i="3" s="1"/>
  <c r="P129" i="3"/>
  <c r="BK129" i="3"/>
  <c r="J129" i="3"/>
  <c r="BF129" i="3" s="1"/>
  <c r="BI128" i="3"/>
  <c r="F37" i="3" s="1"/>
  <c r="BD96" i="1" s="1"/>
  <c r="BH128" i="3"/>
  <c r="BG128" i="3"/>
  <c r="BE128" i="3"/>
  <c r="T128" i="3"/>
  <c r="R128" i="3"/>
  <c r="P128" i="3"/>
  <c r="BK128" i="3"/>
  <c r="J128" i="3"/>
  <c r="BF128" i="3" s="1"/>
  <c r="BI127" i="3"/>
  <c r="BH127" i="3"/>
  <c r="BG127" i="3"/>
  <c r="F35" i="3" s="1"/>
  <c r="BB96" i="1" s="1"/>
  <c r="BE127" i="3"/>
  <c r="J33" i="3" s="1"/>
  <c r="AV96" i="1" s="1"/>
  <c r="T127" i="3"/>
  <c r="T126" i="3" s="1"/>
  <c r="T125" i="3" s="1"/>
  <c r="T124" i="3" s="1"/>
  <c r="R127" i="3"/>
  <c r="P127" i="3"/>
  <c r="P126" i="3" s="1"/>
  <c r="P125" i="3" s="1"/>
  <c r="P124" i="3" s="1"/>
  <c r="AU96" i="1" s="1"/>
  <c r="BK127" i="3"/>
  <c r="J127" i="3"/>
  <c r="BF127" i="3"/>
  <c r="J121" i="3"/>
  <c r="J120" i="3"/>
  <c r="F120" i="3"/>
  <c r="F118" i="3"/>
  <c r="E116" i="3"/>
  <c r="J92" i="3"/>
  <c r="J91" i="3"/>
  <c r="F91" i="3"/>
  <c r="F89" i="3"/>
  <c r="E87" i="3"/>
  <c r="J18" i="3"/>
  <c r="E18" i="3"/>
  <c r="F121" i="3" s="1"/>
  <c r="J17" i="3"/>
  <c r="J12" i="3"/>
  <c r="J89" i="3" s="1"/>
  <c r="J118" i="3"/>
  <c r="E7" i="3"/>
  <c r="E85" i="3" s="1"/>
  <c r="E114" i="3"/>
  <c r="J37" i="2"/>
  <c r="J36" i="2"/>
  <c r="AY95" i="1" s="1"/>
  <c r="J35" i="2"/>
  <c r="AX95" i="1" s="1"/>
  <c r="BI210" i="2"/>
  <c r="BH210" i="2"/>
  <c r="BG210" i="2"/>
  <c r="BE210" i="2"/>
  <c r="T210" i="2"/>
  <c r="R210" i="2"/>
  <c r="P210" i="2"/>
  <c r="BK210" i="2"/>
  <c r="J210" i="2"/>
  <c r="BF210" i="2"/>
  <c r="BI208" i="2"/>
  <c r="BH208" i="2"/>
  <c r="BG208" i="2"/>
  <c r="BE208" i="2"/>
  <c r="T208" i="2"/>
  <c r="T201" i="2" s="1"/>
  <c r="T200" i="2" s="1"/>
  <c r="R208" i="2"/>
  <c r="P208" i="2"/>
  <c r="BK208" i="2"/>
  <c r="J208" i="2"/>
  <c r="BF208" i="2"/>
  <c r="BI202" i="2"/>
  <c r="BH202" i="2"/>
  <c r="BG202" i="2"/>
  <c r="BE202" i="2"/>
  <c r="T202" i="2"/>
  <c r="R202" i="2"/>
  <c r="R201" i="2"/>
  <c r="R200" i="2" s="1"/>
  <c r="P202" i="2"/>
  <c r="P201" i="2" s="1"/>
  <c r="P200" i="2" s="1"/>
  <c r="BK202" i="2"/>
  <c r="BK201" i="2" s="1"/>
  <c r="J202" i="2"/>
  <c r="BF202" i="2" s="1"/>
  <c r="BI199" i="2"/>
  <c r="BH199" i="2"/>
  <c r="BG199" i="2"/>
  <c r="BE199" i="2"/>
  <c r="T199" i="2"/>
  <c r="T198" i="2" s="1"/>
  <c r="R199" i="2"/>
  <c r="R198" i="2"/>
  <c r="P199" i="2"/>
  <c r="P198" i="2" s="1"/>
  <c r="BK199" i="2"/>
  <c r="BK198" i="2" s="1"/>
  <c r="J198" i="2" s="1"/>
  <c r="J100" i="2" s="1"/>
  <c r="J199" i="2"/>
  <c r="BF199" i="2" s="1"/>
  <c r="BI196" i="2"/>
  <c r="BH196" i="2"/>
  <c r="BG196" i="2"/>
  <c r="BE196" i="2"/>
  <c r="T196" i="2"/>
  <c r="T192" i="2" s="1"/>
  <c r="R196" i="2"/>
  <c r="P196" i="2"/>
  <c r="BK196" i="2"/>
  <c r="J196" i="2"/>
  <c r="BF196" i="2"/>
  <c r="BI193" i="2"/>
  <c r="BH193" i="2"/>
  <c r="BG193" i="2"/>
  <c r="BE193" i="2"/>
  <c r="T193" i="2"/>
  <c r="R193" i="2"/>
  <c r="R192" i="2"/>
  <c r="P193" i="2"/>
  <c r="P192" i="2" s="1"/>
  <c r="BK193" i="2"/>
  <c r="BK192" i="2" s="1"/>
  <c r="J192" i="2" s="1"/>
  <c r="J99" i="2" s="1"/>
  <c r="J193" i="2"/>
  <c r="BF193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85" i="2"/>
  <c r="BH185" i="2"/>
  <c r="BG185" i="2"/>
  <c r="BE185" i="2"/>
  <c r="T185" i="2"/>
  <c r="R185" i="2"/>
  <c r="P185" i="2"/>
  <c r="BK185" i="2"/>
  <c r="J185" i="2"/>
  <c r="BF185" i="2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/>
  <c r="BI178" i="2"/>
  <c r="BH178" i="2"/>
  <c r="BG178" i="2"/>
  <c r="BE178" i="2"/>
  <c r="T178" i="2"/>
  <c r="R178" i="2"/>
  <c r="P178" i="2"/>
  <c r="BK178" i="2"/>
  <c r="J178" i="2"/>
  <c r="BF178" i="2" s="1"/>
  <c r="BI175" i="2"/>
  <c r="BH175" i="2"/>
  <c r="BG175" i="2"/>
  <c r="BE175" i="2"/>
  <c r="T175" i="2"/>
  <c r="R175" i="2"/>
  <c r="P175" i="2"/>
  <c r="BK175" i="2"/>
  <c r="J175" i="2"/>
  <c r="BF175" i="2" s="1"/>
  <c r="BI167" i="2"/>
  <c r="BH167" i="2"/>
  <c r="BG167" i="2"/>
  <c r="BE167" i="2"/>
  <c r="T167" i="2"/>
  <c r="R167" i="2"/>
  <c r="P167" i="2"/>
  <c r="BK167" i="2"/>
  <c r="J167" i="2"/>
  <c r="BF167" i="2" s="1"/>
  <c r="BI161" i="2"/>
  <c r="BH161" i="2"/>
  <c r="BG161" i="2"/>
  <c r="BE161" i="2"/>
  <c r="T161" i="2"/>
  <c r="R161" i="2"/>
  <c r="P161" i="2"/>
  <c r="BK161" i="2"/>
  <c r="J161" i="2"/>
  <c r="BF161" i="2"/>
  <c r="BI155" i="2"/>
  <c r="BH155" i="2"/>
  <c r="BG155" i="2"/>
  <c r="BE155" i="2"/>
  <c r="T155" i="2"/>
  <c r="R155" i="2"/>
  <c r="P155" i="2"/>
  <c r="BK155" i="2"/>
  <c r="J155" i="2"/>
  <c r="BF155" i="2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0" i="2"/>
  <c r="BH140" i="2"/>
  <c r="BG140" i="2"/>
  <c r="BE140" i="2"/>
  <c r="T140" i="2"/>
  <c r="R140" i="2"/>
  <c r="P140" i="2"/>
  <c r="BK140" i="2"/>
  <c r="J140" i="2"/>
  <c r="BF140" i="2"/>
  <c r="BI138" i="2"/>
  <c r="BH138" i="2"/>
  <c r="BG138" i="2"/>
  <c r="BE138" i="2"/>
  <c r="T138" i="2"/>
  <c r="T124" i="2" s="1"/>
  <c r="T123" i="2" s="1"/>
  <c r="T122" i="2" s="1"/>
  <c r="R138" i="2"/>
  <c r="P138" i="2"/>
  <c r="BK138" i="2"/>
  <c r="J138" i="2"/>
  <c r="BF138" i="2"/>
  <c r="BI137" i="2"/>
  <c r="BH137" i="2"/>
  <c r="BG137" i="2"/>
  <c r="F35" i="2" s="1"/>
  <c r="BB95" i="1" s="1"/>
  <c r="BB94" i="1" s="1"/>
  <c r="BE137" i="2"/>
  <c r="T137" i="2"/>
  <c r="R137" i="2"/>
  <c r="P137" i="2"/>
  <c r="BK137" i="2"/>
  <c r="J137" i="2"/>
  <c r="BF137" i="2" s="1"/>
  <c r="BI134" i="2"/>
  <c r="F37" i="2" s="1"/>
  <c r="BD95" i="1" s="1"/>
  <c r="BD94" i="1" s="1"/>
  <c r="W33" i="1" s="1"/>
  <c r="BH134" i="2"/>
  <c r="BG134" i="2"/>
  <c r="BE134" i="2"/>
  <c r="J33" i="2" s="1"/>
  <c r="AV95" i="1" s="1"/>
  <c r="T134" i="2"/>
  <c r="R134" i="2"/>
  <c r="P134" i="2"/>
  <c r="BK134" i="2"/>
  <c r="J134" i="2"/>
  <c r="BF134" i="2" s="1"/>
  <c r="BI133" i="2"/>
  <c r="BH133" i="2"/>
  <c r="BG133" i="2"/>
  <c r="BE133" i="2"/>
  <c r="T133" i="2"/>
  <c r="R133" i="2"/>
  <c r="P133" i="2"/>
  <c r="P124" i="2" s="1"/>
  <c r="BK133" i="2"/>
  <c r="J133" i="2"/>
  <c r="BF133" i="2"/>
  <c r="BI125" i="2"/>
  <c r="BH125" i="2"/>
  <c r="F36" i="2"/>
  <c r="BC95" i="1" s="1"/>
  <c r="BC94" i="1" s="1"/>
  <c r="BG125" i="2"/>
  <c r="BE125" i="2"/>
  <c r="F33" i="2"/>
  <c r="AZ95" i="1" s="1"/>
  <c r="T125" i="2"/>
  <c r="R125" i="2"/>
  <c r="R124" i="2" s="1"/>
  <c r="R123" i="2" s="1"/>
  <c r="R122" i="2" s="1"/>
  <c r="P125" i="2"/>
  <c r="BK125" i="2"/>
  <c r="BK124" i="2"/>
  <c r="J124" i="2" s="1"/>
  <c r="J98" i="2" s="1"/>
  <c r="J125" i="2"/>
  <c r="BF125" i="2" s="1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/>
  <c r="F92" i="2"/>
  <c r="J17" i="2"/>
  <c r="J12" i="2"/>
  <c r="J116" i="2" s="1"/>
  <c r="J89" i="2"/>
  <c r="E7" i="2"/>
  <c r="E112" i="2" s="1"/>
  <c r="E85" i="2"/>
  <c r="AS94" i="1"/>
  <c r="L90" i="1"/>
  <c r="AM90" i="1"/>
  <c r="AM89" i="1"/>
  <c r="L89" i="1"/>
  <c r="AM87" i="1"/>
  <c r="L87" i="1"/>
  <c r="L85" i="1"/>
  <c r="L84" i="1"/>
  <c r="P123" i="2" l="1"/>
  <c r="P122" i="2" s="1"/>
  <c r="AU95" i="1" s="1"/>
  <c r="J34" i="4"/>
  <c r="AW97" i="1" s="1"/>
  <c r="F34" i="4"/>
  <c r="BA97" i="1" s="1"/>
  <c r="W31" i="1"/>
  <c r="AX94" i="1"/>
  <c r="AZ94" i="1"/>
  <c r="J34" i="2"/>
  <c r="AW95" i="1" s="1"/>
  <c r="F34" i="2"/>
  <c r="BA95" i="1" s="1"/>
  <c r="BK125" i="3"/>
  <c r="J126" i="3"/>
  <c r="J98" i="3" s="1"/>
  <c r="J201" i="2"/>
  <c r="J102" i="2" s="1"/>
  <c r="BK200" i="2"/>
  <c r="J200" i="2" s="1"/>
  <c r="J101" i="2" s="1"/>
  <c r="AY94" i="1"/>
  <c r="W32" i="1"/>
  <c r="AT95" i="1"/>
  <c r="F34" i="3"/>
  <c r="BA96" i="1" s="1"/>
  <c r="AT98" i="1"/>
  <c r="J34" i="5"/>
  <c r="AW98" i="1" s="1"/>
  <c r="P120" i="5"/>
  <c r="P119" i="5" s="1"/>
  <c r="AU98" i="1" s="1"/>
  <c r="AT97" i="1"/>
  <c r="BK123" i="2"/>
  <c r="BK122" i="4"/>
  <c r="J113" i="5"/>
  <c r="BK120" i="5"/>
  <c r="J34" i="3"/>
  <c r="AW96" i="1" s="1"/>
  <c r="AT96" i="1" s="1"/>
  <c r="F92" i="5"/>
  <c r="F33" i="3"/>
  <c r="AZ96" i="1" s="1"/>
  <c r="E85" i="5"/>
  <c r="F92" i="3"/>
  <c r="BA94" i="1" l="1"/>
  <c r="J120" i="5"/>
  <c r="J97" i="5" s="1"/>
  <c r="BK119" i="5"/>
  <c r="J119" i="5" s="1"/>
  <c r="J122" i="4"/>
  <c r="J97" i="4" s="1"/>
  <c r="BK121" i="4"/>
  <c r="J121" i="4" s="1"/>
  <c r="W29" i="1"/>
  <c r="AV94" i="1"/>
  <c r="J125" i="3"/>
  <c r="J97" i="3" s="1"/>
  <c r="BK124" i="3"/>
  <c r="J124" i="3" s="1"/>
  <c r="BK122" i="2"/>
  <c r="J122" i="2" s="1"/>
  <c r="J123" i="2"/>
  <c r="J97" i="2" s="1"/>
  <c r="AU94" i="1"/>
  <c r="J96" i="5" l="1"/>
  <c r="J30" i="5"/>
  <c r="AK29" i="1"/>
  <c r="J96" i="2"/>
  <c r="J30" i="2"/>
  <c r="J96" i="4"/>
  <c r="J30" i="4"/>
  <c r="J96" i="3"/>
  <c r="J30" i="3"/>
  <c r="W30" i="1"/>
  <c r="AW94" i="1"/>
  <c r="AK30" i="1" s="1"/>
  <c r="J39" i="4" l="1"/>
  <c r="AG97" i="1"/>
  <c r="AN97" i="1" s="1"/>
  <c r="AG95" i="1"/>
  <c r="J39" i="2"/>
  <c r="AT94" i="1"/>
  <c r="AG96" i="1"/>
  <c r="AN96" i="1" s="1"/>
  <c r="J39" i="3"/>
  <c r="J39" i="5"/>
  <c r="AG98" i="1"/>
  <c r="AN98" i="1" s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<sst xmlns="http://schemas.openxmlformats.org/spreadsheetml/2006/main" count="3656" uniqueCount="594">
  <si>
    <t>Export Komplet</t>
  </si>
  <si>
    <t/>
  </si>
  <si>
    <t>2.0</t>
  </si>
  <si>
    <t>False</t>
  </si>
  <si>
    <t>{a2a61d97-bc47-4fd2-a69c-f08ac18c6f29}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</si>
  <si>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</si>
  <si>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</si>
  <si>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</si>
  <si>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</si>
  <si>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</si>
  <si>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</si>
  <si>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</si>
  <si>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</si>
  <si>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2-18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</si>
  <si>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</si>
  <si>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</si>
  <si>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VODOZÁDRŽNÉ OPATRENIA V INTRAVILÁNE MESTA BREZNO - VEREJNÝ PRIESTOR CENTRA MESTA</t>
  </si>
  <si>
    <t>JKSO:</t>
  </si>
  <si>
    <t>KS:</t>
  </si>
  <si>
    <t>Miesto:</t>
  </si>
  <si>
    <t>parc.č. KN-C 3382, 3383, k.ú. Brezno</t>
  </si>
  <si>
    <t>Dátum:</t>
  </si>
  <si>
    <t>27. 3. 2020</t>
  </si>
  <si>
    <t>Objednávateľ:</t>
  </si>
  <si>
    <t>IČO:</t>
  </si>
  <si>
    <t>Mesto Brezno</t>
  </si>
  <si>
    <t>IČ DPH:</t>
  </si>
  <si>
    <t>Zhotoviteľ:</t>
  </si>
  <si>
    <t>Vyplň údaj</t>
  </si>
  <si>
    <t>Projektant:</t>
  </si>
  <si>
    <t>Ing. Barbora Halásová</t>
  </si>
  <si>
    <t>True</t>
  </si>
  <si>
    <t>Spracovateľ:</t>
  </si>
  <si>
    <t>Peter Vandriak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</si>
  <si>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</si>
  <si>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</si>
  <si>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</si>
  <si>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</si>
  <si>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</si>
  <si>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</si>
  <si>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</si>
  <si>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</si>
  <si>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</si>
  <si>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</si>
  <si>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</si>
  <si>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</si>
  <si>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</si>
  <si>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</si>
  <si>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</si>
  <si>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</si>
  <si>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</si>
  <si>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</si>
  <si>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</si>
  <si>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</si>
  <si>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</si>
  <si>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</si>
  <si>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</si>
  <si>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</si>
  <si>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</si>
  <si>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</si>
  <si>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</si>
  <si>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</si>
  <si>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</si>
  <si>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</si>
  <si>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</si>
  <si>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</si>
  <si>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</si>
  <si>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</si>
  <si>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</si>
  <si>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</si>
  <si>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</si>
  <si>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</si>
  <si>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</si>
  <si>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</si>
  <si>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</si>
  <si>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</si>
  <si>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</si>
  <si>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</si>
  <si>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</si>
  <si>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</si>
  <si>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2-18-1</t>
  </si>
  <si>
    <t>SO 01 RETENČNÉ PRVKY (DAŽĎOVÉ ZÁHRADY, ZASAKOVACÍ PÁS)</t>
  </si>
  <si>
    <t>STA</t>
  </si>
  <si>
    <t>1</t>
  </si>
  <si>
    <t>{66f53b55-e5a2-41bf-8cb0-04460b707db4}</t>
  </si>
  <si>
    <t>2-18-2</t>
  </si>
  <si>
    <t>SO 02 OPRAVA SPEVNENÝCH PLOCH</t>
  </si>
  <si>
    <t>{2d395694-d2fb-4874-a374-1675a0573fda}</t>
  </si>
  <si>
    <t>2-18-3</t>
  </si>
  <si>
    <t>SO 03 SADOVÉ ÚPRAVY</t>
  </si>
  <si>
    <t>{26d426a6-98fb-40af-9889-509bce7e877e}</t>
  </si>
  <si>
    <t>2-18-4</t>
  </si>
  <si>
    <t>Dodatok k rozpočtu</t>
  </si>
  <si>
    <t>{7a0f0d76-dd9a-4149-ad26-d31d4ed5a970}</t>
  </si>
  <si>
    <t>KRYCÍ LIST ROZPOČTU</t>
  </si>
  <si>
    <t>Objekt:</t>
  </si>
  <si>
    <t>2-18-1 - SO 01 RETENČNÉ PRVKY (DAŽĎOVÉ ZÁHRADY, ZASAKOVACÍ PÁS)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</si>
  <si>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</si>
  <si>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</si>
  <si>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</si>
  <si>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</si>
  <si>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</si>
  <si>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</si>
  <si>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</si>
  <si>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</si>
  <si>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99 - Presun hmôt HSV</t>
  </si>
  <si>
    <t>PSV - Práce a dodávky PSV</t>
  </si>
  <si>
    <t xml:space="preserve">    772 - Podlahy z prírod.a konglomer.kameňa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</si>
  <si>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</si>
  <si>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</si>
  <si>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</si>
  <si>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</si>
  <si>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</si>
  <si>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</si>
  <si>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</si>
  <si>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</si>
  <si>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</si>
  <si>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</si>
  <si>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</si>
  <si>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</si>
  <si>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</si>
  <si>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</si>
  <si>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</si>
  <si>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</si>
  <si>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</t>
  </si>
  <si>
    <t>K</t>
  </si>
  <si>
    <t>131201102</t>
  </si>
  <si>
    <t>Výkop nezapaženej jamy v hornine 3, nad 100 do 1000 m3</t>
  </si>
  <si>
    <t>m3</t>
  </si>
  <si>
    <t>4</t>
  </si>
  <si>
    <t>-1924335065</t>
  </si>
  <si>
    <t>VV</t>
  </si>
  <si>
    <t>"dažďová záhrada DN600"</t>
  </si>
  <si>
    <t>3,14*(2)^2*1*3</t>
  </si>
  <si>
    <t>((3,14*(3)^2)-(3,14*(2)^2))*0,68*3</t>
  </si>
  <si>
    <t>"dažďová záhrada DN450"</t>
  </si>
  <si>
    <t>3,14*(1,25)^2*1*6</t>
  </si>
  <si>
    <t>((3,14*(2,25)^2)-(3,14*(1,25)^2))*0,68*6</t>
  </si>
  <si>
    <t>Súčet</t>
  </si>
  <si>
    <t>3</t>
  </si>
  <si>
    <t>131201109</t>
  </si>
  <si>
    <t>Hĺbenie nezapažených jám a zárezov. Príplatok za lepivosť horniny 3</t>
  </si>
  <si>
    <t>-532771293</t>
  </si>
  <si>
    <t>132201101</t>
  </si>
  <si>
    <t>Výkop ryhy do šírky 600 mm v horn.3 do 100 m3</t>
  </si>
  <si>
    <t>-282737782</t>
  </si>
  <si>
    <t>"zasakovací pás"115,3*0,5*0,6</t>
  </si>
  <si>
    <t>5</t>
  </si>
  <si>
    <t>132201109</t>
  </si>
  <si>
    <t>Príplatok k cene za lepivosť pri hĺbení rýh šírky do 600 mm zapažených i nezapažených s urovnaním dna v hornine 3</t>
  </si>
  <si>
    <t>998656363</t>
  </si>
  <si>
    <t>6</t>
  </si>
  <si>
    <t>162501122</t>
  </si>
  <si>
    <t>Vodorovné premiestnenie výkopku po spevnenej ceste z horniny tr.1-4, nad 100 do 1000 m3 na vzdialenosť do 3000 m</t>
  </si>
  <si>
    <t>657660834</t>
  </si>
  <si>
    <t>143,985+34,59</t>
  </si>
  <si>
    <t>7</t>
  </si>
  <si>
    <t>162501123</t>
  </si>
  <si>
    <t>Vodorovné premiestnenie výkopku po spevnenej ceste z horniny tr.1-4, nad 100 do 1000 m3, príplatok k cene za každých ďalšich a začatých 1000 m</t>
  </si>
  <si>
    <t>-2030620283</t>
  </si>
  <si>
    <t>178,575*17</t>
  </si>
  <si>
    <t>8</t>
  </si>
  <si>
    <t>171209002</t>
  </si>
  <si>
    <t>Poplatok za skladovanie - zemina a kamenivo (17 05) ostatné</t>
  </si>
  <si>
    <t>1599282856</t>
  </si>
  <si>
    <t>18</t>
  </si>
  <si>
    <t>174101102</t>
  </si>
  <si>
    <t>Zásyp sypaninou v uzavretých priestoroch s urovnaním povrchu zásypu</t>
  </si>
  <si>
    <t>-1108311276</t>
  </si>
  <si>
    <t>"fr.32-64"3,14*(2)^2*0,15*3</t>
  </si>
  <si>
    <t>"fr.8-32"3,14*(2)^2*0,35*3</t>
  </si>
  <si>
    <t>"fr.5-10"3,14*(2)^2*0,1*3</t>
  </si>
  <si>
    <t>"fr. 8-32"((3,14*(3)^2)-(3,14*(2)^2))*0,4*3</t>
  </si>
  <si>
    <t>"fr. 32-64"3,14*(1,25)^2*0,15*6</t>
  </si>
  <si>
    <t>"fr. 8-32"3,14*(1,25)^2*0,35*6</t>
  </si>
  <si>
    <t>"fr. 5-10"3,14*(1,25)^2*0,1*6</t>
  </si>
  <si>
    <t>"fr. 8-32"((3,14*(2,25)^2)-(3,14*(1,25)^2))*0,4*6</t>
  </si>
  <si>
    <t>19</t>
  </si>
  <si>
    <t>M</t>
  </si>
  <si>
    <t>583310002800</t>
  </si>
  <si>
    <t>Štrkopiesok frakcia 0-8 mm, STN EN 13242 + A1</t>
  </si>
  <si>
    <t>t</t>
  </si>
  <si>
    <t>-894729757</t>
  </si>
  <si>
    <t>"fr.5-10"3,14*(2)^2*0,1*3*1,6</t>
  </si>
  <si>
    <t>"fr. 5-10"3,14*(1,25)^2*0,1*6*1,6</t>
  </si>
  <si>
    <t>583310002000</t>
  </si>
  <si>
    <t>Kamenivo ťažené hrubé frakcia 32-63 mm, STN EN 13242 + A1</t>
  </si>
  <si>
    <t>1814511487</t>
  </si>
  <si>
    <t>"fr.32-64"3,14*(2)^2*0,15*3*1,6</t>
  </si>
  <si>
    <t>"fr. 32-64"3,14*(1,25)^2*0,15*6*1,6</t>
  </si>
  <si>
    <t>21</t>
  </si>
  <si>
    <t>583310001700</t>
  </si>
  <si>
    <t>Kamenivo ťažené hrubé frakcia 8-32 mm, STN EN 13242 + A1</t>
  </si>
  <si>
    <t>-40958481</t>
  </si>
  <si>
    <t>"fr.8-32"3,14*(2)^2*0,35*3*1,6</t>
  </si>
  <si>
    <t>"fr. 8-32"((3,14*(3)^2)-(3,14*(2)^2))*0,4*3*1,6</t>
  </si>
  <si>
    <t>"fr. 8-32"3,14*(1,25)^2*0,35*6*1,6</t>
  </si>
  <si>
    <t>"fr. 8-32"((3,14*(2,25)^2)-(3,14*(1,25)^2))*0,4*6*1,6</t>
  </si>
  <si>
    <t>11</t>
  </si>
  <si>
    <t>174201101</t>
  </si>
  <si>
    <t>Zásyp sypaninou bez zhutnenia jám, šachiet, rýh, zárezov alebo okolo objektov do 100 m3</t>
  </si>
  <si>
    <t>1315632742</t>
  </si>
  <si>
    <t>12</t>
  </si>
  <si>
    <t>553887135</t>
  </si>
  <si>
    <t>34,590*1,6</t>
  </si>
  <si>
    <t>15</t>
  </si>
  <si>
    <t>180402111</t>
  </si>
  <si>
    <t>Založenie trávnika parkového výsevom v rovine do 1:5</t>
  </si>
  <si>
    <t>m2</t>
  </si>
  <si>
    <t>-645328768</t>
  </si>
  <si>
    <t>16</t>
  </si>
  <si>
    <t>0057211200</t>
  </si>
  <si>
    <t>Trávové semeno - parková zmes</t>
  </si>
  <si>
    <t>kg</t>
  </si>
  <si>
    <t>1834162709</t>
  </si>
  <si>
    <t>2702,8*0,0309 'Přepočítané koeficientom množstva</t>
  </si>
  <si>
    <t>25</t>
  </si>
  <si>
    <t>183101211</t>
  </si>
  <si>
    <t>Hĺbenie jamiek pre výsadbu v hornine 1 až 4 s výmenou pôdy do 50% v rovine alebo na svahu do 1:5 objemu do 0, 01 m3</t>
  </si>
  <si>
    <t>ks</t>
  </si>
  <si>
    <t>-853457902</t>
  </si>
  <si>
    <t>26</t>
  </si>
  <si>
    <t>183204112</t>
  </si>
  <si>
    <t>Výsadba kvetín do pripravovanej pôdy so zaliatím s jednoduchými koreňami trvaliek</t>
  </si>
  <si>
    <t>1307681293</t>
  </si>
  <si>
    <t>27</t>
  </si>
  <si>
    <t>02662034892</t>
  </si>
  <si>
    <t>Filipendula Ulmaria</t>
  </si>
  <si>
    <t>-324713919</t>
  </si>
  <si>
    <t>28</t>
  </si>
  <si>
    <t>02662034893</t>
  </si>
  <si>
    <t>Lythrum Salicaria</t>
  </si>
  <si>
    <t>-865311656</t>
  </si>
  <si>
    <t>29</t>
  </si>
  <si>
    <t>02662034894</t>
  </si>
  <si>
    <t>Scirpus Zebrinus</t>
  </si>
  <si>
    <t>-1078635299</t>
  </si>
  <si>
    <t>30</t>
  </si>
  <si>
    <t>02662034895</t>
  </si>
  <si>
    <t>Iris Pseudacorus Alba</t>
  </si>
  <si>
    <t>-446386818</t>
  </si>
  <si>
    <t>31</t>
  </si>
  <si>
    <t>02662034896</t>
  </si>
  <si>
    <t>Iris sibirica</t>
  </si>
  <si>
    <t>2083371908</t>
  </si>
  <si>
    <t>17</t>
  </si>
  <si>
    <t>183402111</t>
  </si>
  <si>
    <t>Rozrušenie pôdy na hĺbku nad 50 do 15O mm v rovine alebo na svahu do 1:5</t>
  </si>
  <si>
    <t>38029338</t>
  </si>
  <si>
    <t>14</t>
  </si>
  <si>
    <t>183403114</t>
  </si>
  <si>
    <t>Obrobenie pôdy kultivátorovaním v rovine alebo na svahu do 1:5</t>
  </si>
  <si>
    <t>-1630902536</t>
  </si>
  <si>
    <t>Zakladanie</t>
  </si>
  <si>
    <t>9</t>
  </si>
  <si>
    <t>211971121</t>
  </si>
  <si>
    <t>Zhotov. oplášt. výplne z geotext. v ryhe alebo v záreze pri rozvinutej šírke oplášt. od 0 do 2, 5 m</t>
  </si>
  <si>
    <t>872380128</t>
  </si>
  <si>
    <t>"zasakovací pás"115,3*0,6</t>
  </si>
  <si>
    <t>10</t>
  </si>
  <si>
    <t>693110001200</t>
  </si>
  <si>
    <t>Geotextília polypropylénová PP 300</t>
  </si>
  <si>
    <t>-1804452392</t>
  </si>
  <si>
    <t>69,18*1,02 'Přepočítané koeficientom množstva</t>
  </si>
  <si>
    <t>99</t>
  </si>
  <si>
    <t>Presun hmôt HSV</t>
  </si>
  <si>
    <t>13</t>
  </si>
  <si>
    <t>998231311</t>
  </si>
  <si>
    <t>Presun hmôt pre sadovnícke a krajinárske úpravy do 5000 m vodorovne bez zvislého presunu</t>
  </si>
  <si>
    <t>454423739</t>
  </si>
  <si>
    <t>PSV</t>
  </si>
  <si>
    <t>Práce a dodávky PSV</t>
  </si>
  <si>
    <t>772</t>
  </si>
  <si>
    <t>Podlahy z prírod.a konglomer.kameňa</t>
  </si>
  <si>
    <t>22</t>
  </si>
  <si>
    <t>772506240</t>
  </si>
  <si>
    <t xml:space="preserve">Kladenie kameňa zo zlomkov dosiek, tvar sa upravuje na mieste ručným oprac. </t>
  </si>
  <si>
    <t>763951750</t>
  </si>
  <si>
    <t>((3,14*(3)^2)-(3,14*(1,5)^2))*3*1,5</t>
  </si>
  <si>
    <t>((3,14*(2,25)^2)-(3,14*(0,8)^2))*6*1,5</t>
  </si>
  <si>
    <t>23</t>
  </si>
  <si>
    <t>583840003900</t>
  </si>
  <si>
    <t>Doskovitý kameň - andezit, priemer 300-700 mm, hrúbka 30-60 mm</t>
  </si>
  <si>
    <t>32</t>
  </si>
  <si>
    <t>1289959114</t>
  </si>
  <si>
    <t>220,358*1,04 'Přepočítané koeficientom množstva</t>
  </si>
  <si>
    <t>998772101</t>
  </si>
  <si>
    <t>Presun hmôt pre kamennú dlažbu v objektoch výšky do 6 m</t>
  </si>
  <si>
    <t>890904141</t>
  </si>
  <si>
    <t>2-18-2 - SO 02 OPRAVA SPEVNENÝCH PLOCH</t>
  </si>
  <si>
    <t xml:space="preserve">    5 - Komunikácie</t>
  </si>
  <si>
    <t xml:space="preserve">    9 - Ostatné konštrukcie a práce-búranie</t>
  </si>
  <si>
    <t xml:space="preserve">    711 - Izolácie proti vode a vlhkosti</t>
  </si>
  <si>
    <t>113107243</t>
  </si>
  <si>
    <t>Odstránenie krytu asfaltového v ploche nad 200 m2, hr. nad 100 do 150 mm,  -0,31600t</t>
  </si>
  <si>
    <t>1593133675</t>
  </si>
  <si>
    <t>33</t>
  </si>
  <si>
    <t>113205111</t>
  </si>
  <si>
    <t>Vytrhanie obrúb betónových, chodníkových ležatých,  -0,23000t</t>
  </si>
  <si>
    <t>m</t>
  </si>
  <si>
    <t>1772175449</t>
  </si>
  <si>
    <t>113307231</t>
  </si>
  <si>
    <t>Odstránenie podkladu v ploche nad 200 m2 z betónu prostého, hr. vrstvy do 150 mm,  -0,22500t</t>
  </si>
  <si>
    <t>87692710</t>
  </si>
  <si>
    <t>34</t>
  </si>
  <si>
    <t>122201102</t>
  </si>
  <si>
    <t>Odkopávka a prekopávka nezapažená v hornine 3, nad 100 do 1000 m3</t>
  </si>
  <si>
    <t>-597865355</t>
  </si>
  <si>
    <t>"zatrávňovacia dlažba 8cm"539,7*0,41</t>
  </si>
  <si>
    <t>"zatrávňovacia dlažba 6cm"71,5*0,39</t>
  </si>
  <si>
    <t>"betónová dlažba"2,5*0,4</t>
  </si>
  <si>
    <t>122201109</t>
  </si>
  <si>
    <t>Odkopávky a prekopávky nezapažené. Príplatok k cenám za lepivosť horniny 3</t>
  </si>
  <si>
    <t>-680411259</t>
  </si>
  <si>
    <t>36</t>
  </si>
  <si>
    <t>713220371</t>
  </si>
  <si>
    <t>"drenáž"5*0,9*3</t>
  </si>
  <si>
    <t>37</t>
  </si>
  <si>
    <t>-2070529087</t>
  </si>
  <si>
    <t>35</t>
  </si>
  <si>
    <t>132211101</t>
  </si>
  <si>
    <t>Hĺbenie rýh šírky do 600 mm v  hornine tr.3 súdržných - ručným náradím</t>
  </si>
  <si>
    <t>1968055841</t>
  </si>
  <si>
    <t>"obkop základov"20*0,9*3</t>
  </si>
  <si>
    <t>42</t>
  </si>
  <si>
    <t>151101102</t>
  </si>
  <si>
    <t>Paženie a rozopretie stien rýh pre podzemné vedenie, príložné do 4 m</t>
  </si>
  <si>
    <t>268353577</t>
  </si>
  <si>
    <t>"obkop základov"20*3</t>
  </si>
  <si>
    <t>"drenáž"5*3*2</t>
  </si>
  <si>
    <t>43</t>
  </si>
  <si>
    <t>151201112</t>
  </si>
  <si>
    <t>Odstránenie paženia rýh pre podzemné vedenie, záťažné hĺbky do 4 m</t>
  </si>
  <si>
    <t>-576274393</t>
  </si>
  <si>
    <t>40</t>
  </si>
  <si>
    <t>143829654</t>
  </si>
  <si>
    <t>250,162+13,5+54</t>
  </si>
  <si>
    <t>41</t>
  </si>
  <si>
    <t>864500809</t>
  </si>
  <si>
    <t>317,662*17</t>
  </si>
  <si>
    <t>833056479</t>
  </si>
  <si>
    <t>38</t>
  </si>
  <si>
    <t>1422242634</t>
  </si>
  <si>
    <t>"obkop základov+drenáž"25*0,9*3</t>
  </si>
  <si>
    <t>39</t>
  </si>
  <si>
    <t>583310001600</t>
  </si>
  <si>
    <t>Kamenivo ťažené hrubé frakcia 16-32 mm, STN EN 12620 + A1</t>
  </si>
  <si>
    <t>-572103557</t>
  </si>
  <si>
    <t>67,500*1,6</t>
  </si>
  <si>
    <t>58</t>
  </si>
  <si>
    <t>180405111</t>
  </si>
  <si>
    <t>Založenie trávnika vo vegetačných prefabrikátoch výsevom semena v rovine alebo vo svahu do 1:5</t>
  </si>
  <si>
    <t>482601015</t>
  </si>
  <si>
    <t>"zatrávňovacia dlažba 8cm"539,7</t>
  </si>
  <si>
    <t>"zatrávňovacia dlažba 6cm"71,5</t>
  </si>
  <si>
    <t>59</t>
  </si>
  <si>
    <t>005720001300</t>
  </si>
  <si>
    <t>Osivá tráv - trávové semeno</t>
  </si>
  <si>
    <t>-1054343143</t>
  </si>
  <si>
    <t>611,2*0,0309 'Přepočítané koeficientom množstva</t>
  </si>
  <si>
    <t>181101102</t>
  </si>
  <si>
    <t>Úprava pláne v zárezoch v hornine 1-4 so zhutnením</t>
  </si>
  <si>
    <t>-1196399068</t>
  </si>
  <si>
    <t>"betónová dlažba"2,5</t>
  </si>
  <si>
    <t>48</t>
  </si>
  <si>
    <t>-807089814</t>
  </si>
  <si>
    <t>"trativod"25*2</t>
  </si>
  <si>
    <t>49</t>
  </si>
  <si>
    <t>-742874536</t>
  </si>
  <si>
    <t>50*1,02 'Přepočítané koeficientom množstva</t>
  </si>
  <si>
    <t>47</t>
  </si>
  <si>
    <t>212752125</t>
  </si>
  <si>
    <t>Trativody z flexodrenážnych rúr DN 100</t>
  </si>
  <si>
    <t>1860969736</t>
  </si>
  <si>
    <t>Komunikácie</t>
  </si>
  <si>
    <t>561252211</t>
  </si>
  <si>
    <t>Podklad z kameniva stabilizovaného cementom CBGM C 1,5/2,0  hr 150 mm</t>
  </si>
  <si>
    <t>-671697783</t>
  </si>
  <si>
    <t>"betónová dlažba 6cm"2,5</t>
  </si>
  <si>
    <t>54</t>
  </si>
  <si>
    <t>564201111</t>
  </si>
  <si>
    <t>Podklad alebo podsyp zo štrkopiesku s rozprestretím, vlhčením a zhutnením, po zhutnení hr. 30 mm</t>
  </si>
  <si>
    <t>915515262</t>
  </si>
  <si>
    <t>55</t>
  </si>
  <si>
    <t>564211111</t>
  </si>
  <si>
    <t>Výplňová zmes do zatrávňovacej dlažby 70%piesok, 30% humus hr. 50 mm</t>
  </si>
  <si>
    <t>-1054051485</t>
  </si>
  <si>
    <t>564851111</t>
  </si>
  <si>
    <t>Podklad zo štrkodrviny 8-32 mm s rozprestretím a zhutnením, po zhutnení hr. 150 mm</t>
  </si>
  <si>
    <t>2001559864</t>
  </si>
  <si>
    <t>5648511111</t>
  </si>
  <si>
    <t>Podklad zo štrkodrviny 32-64 mm s rozprestretím a zhutnením, po zhutnení hr. 150 mm</t>
  </si>
  <si>
    <t>-707735637</t>
  </si>
  <si>
    <t>596911112</t>
  </si>
  <si>
    <t>Kladenie zámkovej dlažby  hr. 6 cm pre peších nad 20 m2</t>
  </si>
  <si>
    <t>-688592033</t>
  </si>
  <si>
    <t>5922901380</t>
  </si>
  <si>
    <t>Betónová dlažba 6 cm, (10/10, 10/20, 20/20, 30/20, 30/30)</t>
  </si>
  <si>
    <t>-1936735520</t>
  </si>
  <si>
    <t>"betónová dlažba 6cm"2,5*1,02</t>
  </si>
  <si>
    <t>50</t>
  </si>
  <si>
    <t>596912112</t>
  </si>
  <si>
    <t>Kladenie dlažby z vegetačných tvárnic (bez lôžka) veľkosti do 0,25 m2 hr. 8 cm nad 20 m2</t>
  </si>
  <si>
    <t>-1070872310</t>
  </si>
  <si>
    <t>51</t>
  </si>
  <si>
    <t>592460020100</t>
  </si>
  <si>
    <t>Dlažba betónová zatrávňovacia, rozmer 400x400x80 mm, sivá</t>
  </si>
  <si>
    <t>-852111002</t>
  </si>
  <si>
    <t>539,7*1,01 'Přepočítané koeficientom množstva</t>
  </si>
  <si>
    <t>52</t>
  </si>
  <si>
    <t>5969121121</t>
  </si>
  <si>
    <t>Kladenie dlažby z vegetačných tvárnic (bez lôžka) veľkosti do 0,25 m2 hr. 6 cm nad 20 m2</t>
  </si>
  <si>
    <t>-1603148395</t>
  </si>
  <si>
    <t>71,5</t>
  </si>
  <si>
    <t>53</t>
  </si>
  <si>
    <t>5924600201001</t>
  </si>
  <si>
    <t>Dlažba betónová SEMMELROCK zatrávňovacia, rozmer 400x400x60 mm, sivá</t>
  </si>
  <si>
    <t>-477720450</t>
  </si>
  <si>
    <t>71,5*1,01 'Přepočítané koeficientom množstva</t>
  </si>
  <si>
    <t>Ostatné konštrukcie a práce-búranie</t>
  </si>
  <si>
    <t>917762112</t>
  </si>
  <si>
    <t>Osadenie chodník. obrubníka betónového ležatého do lôžka z betónu prosteho tr. C 16/20 s bočnou oporou</t>
  </si>
  <si>
    <t>-877940109</t>
  </si>
  <si>
    <t>592170002400</t>
  </si>
  <si>
    <t>Obrubník cestný  lxšxv 1000x200x100 mm</t>
  </si>
  <si>
    <t>-1297990960</t>
  </si>
  <si>
    <t>217*1,01 'Přepočítané koeficientom množstva</t>
  </si>
  <si>
    <t>918101111</t>
  </si>
  <si>
    <t>Lôžko pod obrubníky, krajníky alebo obruby z dlažob. kociek z betónu prostého tr. C 10/12,5</t>
  </si>
  <si>
    <t>1268895036</t>
  </si>
  <si>
    <t>217*0,2*0,1</t>
  </si>
  <si>
    <t>56</t>
  </si>
  <si>
    <t>935112111</t>
  </si>
  <si>
    <t>Osadenie priekop. žľabu z betón. priekopových tvárnic šírky do 500 mm do betónu C 12/15</t>
  </si>
  <si>
    <t>-1241416576</t>
  </si>
  <si>
    <t>31,15</t>
  </si>
  <si>
    <t>57</t>
  </si>
  <si>
    <t>592270000300</t>
  </si>
  <si>
    <t>Tvárnica priekopová 40/35/12</t>
  </si>
  <si>
    <t>827982919</t>
  </si>
  <si>
    <t>979081111</t>
  </si>
  <si>
    <t>Odvoz sutiny a vybúraných hmôt na skládku do 1 km</t>
  </si>
  <si>
    <t>-719970964</t>
  </si>
  <si>
    <t>979081121</t>
  </si>
  <si>
    <t>Odvoz sutiny a vybúraných hmôt na skládku za každý ďalší 1 km</t>
  </si>
  <si>
    <t>1388740873</t>
  </si>
  <si>
    <t>524,678*19 'Přepočítané koeficientom množstva</t>
  </si>
  <si>
    <t>979082111</t>
  </si>
  <si>
    <t>Vnútrostavenisková doprava sutiny a vybúraných hmôt do 10 m</t>
  </si>
  <si>
    <t>767105235</t>
  </si>
  <si>
    <t>979087113</t>
  </si>
  <si>
    <t>Nakladanie na dopravný prostriedok pre vodorovnú dopravu vybúraných hmôt</t>
  </si>
  <si>
    <t>-2000665521</t>
  </si>
  <si>
    <t>979089012</t>
  </si>
  <si>
    <t>Poplatok za skladovanie - betón, tehly, dlaždice (17 01 ), ostatné</t>
  </si>
  <si>
    <t>-1635537549</t>
  </si>
  <si>
    <t>998223011</t>
  </si>
  <si>
    <t>Presun hmôt pre pozemné komunikácie s krytom dláždeným (822 2.3, 822 5.3) akejkoľvek dĺžky objektu</t>
  </si>
  <si>
    <t>686234424</t>
  </si>
  <si>
    <t>711</t>
  </si>
  <si>
    <t>Izolácie proti vode a vlhkosti</t>
  </si>
  <si>
    <t>44</t>
  </si>
  <si>
    <t>711132107</t>
  </si>
  <si>
    <t>Zhotovenie izolácie proti zemnej vlhkosti nopovou fóloiu položenou voľne na ploche zvislej</t>
  </si>
  <si>
    <t>-1260698413</t>
  </si>
  <si>
    <t>"izolácia základov"20*3</t>
  </si>
  <si>
    <t>45</t>
  </si>
  <si>
    <t>283230002600</t>
  </si>
  <si>
    <t>Nopová HDPE fólia výška nopu 8 mm, proti zemnej vlhkosti s radónovou ochranou, pre spodnú stavbu</t>
  </si>
  <si>
    <t>4710516</t>
  </si>
  <si>
    <t>60*1,15 'Přepočítané koeficientom množstva</t>
  </si>
  <si>
    <t>60</t>
  </si>
  <si>
    <t>998711101</t>
  </si>
  <si>
    <t>Presun hmôt pre izoláciu proti vode v objektoch výšky do 6 m</t>
  </si>
  <si>
    <t>-2105994107</t>
  </si>
  <si>
    <t>2-18-3 - SO 03 SADOVÉ ÚPRAVY</t>
  </si>
  <si>
    <t>122201101</t>
  </si>
  <si>
    <t>Odkopávka a prekopávka nezapažená v hornine 3, do 100 m3</t>
  </si>
  <si>
    <t>-314596450</t>
  </si>
  <si>
    <t>"záhon A"4,9*4*0,15</t>
  </si>
  <si>
    <t>"záhon B"13,05*3*0,15</t>
  </si>
  <si>
    <t>"záhon C"51*0,15</t>
  </si>
  <si>
    <t>"záhon D"20,9*0,15</t>
  </si>
  <si>
    <t>-60215950</t>
  </si>
  <si>
    <t>162501112</t>
  </si>
  <si>
    <t>Vodorovné premiestnenie výkopku po nespevnenej ceste z horniny tr.1-4, do 100 m3 na vzdialenosť do 3000 m</t>
  </si>
  <si>
    <t>1565863058</t>
  </si>
  <si>
    <t>324717756</t>
  </si>
  <si>
    <t>19,598*17</t>
  </si>
  <si>
    <t>842036911</t>
  </si>
  <si>
    <t>583574737</t>
  </si>
  <si>
    <t>583310002100</t>
  </si>
  <si>
    <t>Okrasné kamenivo</t>
  </si>
  <si>
    <t>-1405156486</t>
  </si>
  <si>
    <t>16,658*1,6</t>
  </si>
  <si>
    <t>-1146997640</t>
  </si>
  <si>
    <t>183101214</t>
  </si>
  <si>
    <t>Hĺbenie jamiek pre výsadbu v hornine 1 až 4 s výmenou pôdy do 50% v rovine alebo na svahu do 1:5 objemu nad 0, 05 do 0,125 m3</t>
  </si>
  <si>
    <t>3906597</t>
  </si>
  <si>
    <t>1072206993</t>
  </si>
  <si>
    <t>0266204540</t>
  </si>
  <si>
    <t>Calluna Vulgaris Anthony Davis</t>
  </si>
  <si>
    <t>920407946</t>
  </si>
  <si>
    <t>0266204565</t>
  </si>
  <si>
    <t>Salvia Officinalis</t>
  </si>
  <si>
    <t>-707412843</t>
  </si>
  <si>
    <t>0266204570</t>
  </si>
  <si>
    <t>Thymus vulgaris</t>
  </si>
  <si>
    <t>267850300</t>
  </si>
  <si>
    <t>0266204575</t>
  </si>
  <si>
    <t>Pennisetum Setaceum Rubrum</t>
  </si>
  <si>
    <t>221827245</t>
  </si>
  <si>
    <t>24</t>
  </si>
  <si>
    <t>0266204571</t>
  </si>
  <si>
    <t>Lavandula Angustifolia Hidcote</t>
  </si>
  <si>
    <t>1857302231</t>
  </si>
  <si>
    <t>0266203475</t>
  </si>
  <si>
    <t>Veronica Spicata</t>
  </si>
  <si>
    <t>-549305011</t>
  </si>
  <si>
    <t>0266203476</t>
  </si>
  <si>
    <t>Pyracantha Coccinea</t>
  </si>
  <si>
    <t>4406243</t>
  </si>
  <si>
    <t>184201111</t>
  </si>
  <si>
    <t>Výsadba stromu do predom vyhĺbenej jamky v rovine alebo na svahu do 1:5 pri výške kmeňa do 1, 8 m</t>
  </si>
  <si>
    <t>1577388472</t>
  </si>
  <si>
    <t>0266202330</t>
  </si>
  <si>
    <t>Malus Evereste</t>
  </si>
  <si>
    <t>-1863049344</t>
  </si>
  <si>
    <t>0266201201</t>
  </si>
  <si>
    <t>Larix Decidua</t>
  </si>
  <si>
    <t>903647442</t>
  </si>
  <si>
    <t>0266201202</t>
  </si>
  <si>
    <t>Acer negundo "Flamingo"</t>
  </si>
  <si>
    <t>431481456</t>
  </si>
  <si>
    <t>184202112</t>
  </si>
  <si>
    <t>Zakotvenie dreviny troma a viac kolmi pri priemere kolov do 100 mm pri dĺžke kolov do 2 m do 3 m</t>
  </si>
  <si>
    <t>-1017661563</t>
  </si>
  <si>
    <t>0521721001</t>
  </si>
  <si>
    <t>Tyče ihličňanové tr. 1, hrúbka 6-7 cm, dĺžky 2,5 m a viac bez kôry</t>
  </si>
  <si>
    <t>-1603094437</t>
  </si>
  <si>
    <t>42*1,01 'Přepočítané koeficientom množstva</t>
  </si>
  <si>
    <t>184808322</t>
  </si>
  <si>
    <t>Hnojenie ostatných drevín umelým hnojivom, vrátane dodávky hnojiva</t>
  </si>
  <si>
    <t>1888114172</t>
  </si>
  <si>
    <t>184921116</t>
  </si>
  <si>
    <t>Položenie mulčovacej kôry v rovine alebo na svahu do 1:5</t>
  </si>
  <si>
    <t>757130254</t>
  </si>
  <si>
    <t>"záhon A"4,9*4</t>
  </si>
  <si>
    <t>055410000100</t>
  </si>
  <si>
    <t>Mulčovacia kôra hr. 4 cm</t>
  </si>
  <si>
    <t>l</t>
  </si>
  <si>
    <t>1056635199</t>
  </si>
  <si>
    <t>19,6*35,35 'Přepočítané koeficientom množstva</t>
  </si>
  <si>
    <t>289971211</t>
  </si>
  <si>
    <t>Zhotovenie vrstvy z geotextílie na upravenom povrchu sklon do 1 : 5 , šírky od 0 do 3 m</t>
  </si>
  <si>
    <t>654521883</t>
  </si>
  <si>
    <t>"záhon B"13,05*3</t>
  </si>
  <si>
    <t>"záhon C"51</t>
  </si>
  <si>
    <t>"záhon D"20,9</t>
  </si>
  <si>
    <t>-142934963</t>
  </si>
  <si>
    <t>130,65*1,02 'Přepočítané koeficientom množstva</t>
  </si>
  <si>
    <t>916561112</t>
  </si>
  <si>
    <t>Osadenie záhonového alebo parkového obrubníka betón., do lôžka z bet. pros. tr. C 16/20 s bočnou oporou</t>
  </si>
  <si>
    <t>-688094494</t>
  </si>
  <si>
    <t>"záhon A"8,1*4</t>
  </si>
  <si>
    <t>592170001800</t>
  </si>
  <si>
    <t>Obrubník parkový, lxšxv 1000x50x200 mm, sivá</t>
  </si>
  <si>
    <t>-1695709424</t>
  </si>
  <si>
    <t>32,4*1,01 'Přepočítané koeficientom množstva</t>
  </si>
  <si>
    <t>918101112</t>
  </si>
  <si>
    <t>Lôžko pod obrubníky, krajníky alebo obruby z dlažob. kociek z betónu prostého tr. C 16/20</t>
  </si>
  <si>
    <t>-390330544</t>
  </si>
  <si>
    <t>"záhon A"8,1*4*0,2*0,3</t>
  </si>
  <si>
    <t>559041331</t>
  </si>
  <si>
    <t>2-18-4 - Dodatok k rozpočtu</t>
  </si>
  <si>
    <t>-1350213599</t>
  </si>
  <si>
    <t>"záhon B"13,05*3*0,05</t>
  </si>
  <si>
    <t>"záhon C"51*0,05</t>
  </si>
  <si>
    <t>"záhon D"20,9*0,05</t>
  </si>
  <si>
    <t>Okrasné kamenivo Amfibolit 16-32, hr. 5cm</t>
  </si>
  <si>
    <t>-199828786</t>
  </si>
  <si>
    <t>5,553*1,6</t>
  </si>
  <si>
    <t>2115321966</t>
  </si>
  <si>
    <t>5833100021001</t>
  </si>
  <si>
    <t>2140292291</t>
  </si>
  <si>
    <t>-16,658*1,6</t>
  </si>
  <si>
    <t>-1011139309</t>
  </si>
  <si>
    <t>-296308291</t>
  </si>
  <si>
    <t>-137369703</t>
  </si>
  <si>
    <t>-935912880</t>
  </si>
  <si>
    <t>1497552101</t>
  </si>
  <si>
    <t>-424318172</t>
  </si>
  <si>
    <t>-1375536511</t>
  </si>
  <si>
    <t>-500887694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</si>
</sst>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7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s="1" customFormat="1" ht="12" customHeight="1">
      <c r="B5" s="20"/>
      <c r="D5" s="24" t="s">
        <v>12</v>
      </c>
      <c r="K5" s="238" t="s">
        <v>13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20"/>
      <c r="BE5" s="218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39" t="s">
        <v>16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20"/>
      <c r="BE6" s="219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19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19"/>
      <c r="BS8" s="17" t="s">
        <v>6</v>
      </c>
    </row>
    <row r="9" spans="1:74" s="1" customFormat="1" ht="14.45" customHeight="1">
      <c r="B9" s="20"/>
      <c r="AR9" s="20"/>
      <c r="BE9" s="219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19"/>
      <c r="BS10" s="17" t="s">
        <v>6</v>
      </c>
    </row>
    <row r="11" spans="1:74" s="1" customFormat="1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19"/>
      <c r="BS11" s="17" t="s">
        <v>6</v>
      </c>
    </row>
    <row r="12" spans="1:74" s="1" customFormat="1" ht="6.95" customHeight="1">
      <c r="B12" s="20"/>
      <c r="AR12" s="20"/>
      <c r="BE12" s="219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19"/>
      <c r="BS13" s="17" t="s">
        <v>6</v>
      </c>
    </row>
    <row r="14" spans="1:74" ht="12.75">
      <c r="B14" s="20"/>
      <c r="E14" s="240" t="s">
        <v>28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7" t="s">
        <v>26</v>
      </c>
      <c r="AN14" s="29" t="s">
        <v>28</v>
      </c>
      <c r="AR14" s="20"/>
      <c r="BE14" s="219"/>
      <c r="BS14" s="17" t="s">
        <v>6</v>
      </c>
    </row>
    <row r="15" spans="1:74" s="1" customFormat="1" ht="6.95" customHeight="1">
      <c r="B15" s="20"/>
      <c r="AR15" s="20"/>
      <c r="BE15" s="219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19"/>
      <c r="BS16" s="17" t="s">
        <v>3</v>
      </c>
    </row>
    <row r="17" spans="1:71" s="1" customFormat="1" ht="18.399999999999999" customHeight="1">
      <c r="B17" s="20"/>
      <c r="E17" s="25" t="s">
        <v>30</v>
      </c>
      <c r="AK17" s="27" t="s">
        <v>26</v>
      </c>
      <c r="AN17" s="25" t="s">
        <v>1</v>
      </c>
      <c r="AR17" s="20"/>
      <c r="BE17" s="219"/>
      <c r="BS17" s="17" t="s">
        <v>31</v>
      </c>
    </row>
    <row r="18" spans="1:71" s="1" customFormat="1" ht="6.95" customHeight="1">
      <c r="B18" s="20"/>
      <c r="AR18" s="20"/>
      <c r="BE18" s="219"/>
      <c r="BS18" s="17" t="s">
        <v>6</v>
      </c>
    </row>
    <row r="19" spans="1:71" s="1" customFormat="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19"/>
      <c r="BS19" s="17" t="s">
        <v>6</v>
      </c>
    </row>
    <row r="20" spans="1:71" s="1" customFormat="1" ht="18.399999999999999" customHeight="1">
      <c r="B20" s="20"/>
      <c r="E20" s="25" t="s">
        <v>33</v>
      </c>
      <c r="AK20" s="27" t="s">
        <v>26</v>
      </c>
      <c r="AN20" s="25" t="s">
        <v>1</v>
      </c>
      <c r="AR20" s="20"/>
      <c r="BE20" s="219"/>
      <c r="BS20" s="17" t="s">
        <v>31</v>
      </c>
    </row>
    <row r="21" spans="1:71" s="1" customFormat="1" ht="6.95" customHeight="1">
      <c r="B21" s="20"/>
      <c r="AR21" s="20"/>
      <c r="BE21" s="219"/>
    </row>
    <row r="22" spans="1:71" s="1" customFormat="1" ht="12" customHeight="1">
      <c r="B22" s="20"/>
      <c r="D22" s="27" t="s">
        <v>34</v>
      </c>
      <c r="AR22" s="20"/>
      <c r="BE22" s="219"/>
    </row>
    <row r="23" spans="1:71" s="1" customFormat="1" ht="16.5" customHeight="1">
      <c r="B23" s="20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20"/>
      <c r="BE23" s="219"/>
    </row>
    <row r="24" spans="1:71" s="1" customFormat="1" ht="6.95" customHeight="1">
      <c r="B24" s="20"/>
      <c r="AR24" s="20"/>
      <c r="BE24" s="219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ROUND(AG94,2)</f>
        <v>0</v>
      </c>
      <c r="AL26" s="222"/>
      <c r="AM26" s="222"/>
      <c r="AN26" s="222"/>
      <c r="AO26" s="222"/>
      <c r="AP26" s="32"/>
      <c r="AQ26" s="32"/>
      <c r="AR26" s="33"/>
      <c r="BE26" s="219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9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3" t="s">
        <v>36</v>
      </c>
      <c r="M28" s="243"/>
      <c r="N28" s="243"/>
      <c r="O28" s="243"/>
      <c r="P28" s="243"/>
      <c r="Q28" s="32"/>
      <c r="R28" s="32"/>
      <c r="S28" s="32"/>
      <c r="T28" s="32"/>
      <c r="U28" s="32"/>
      <c r="V28" s="32"/>
      <c r="W28" s="243" t="s">
        <v>37</v>
      </c>
      <c r="X28" s="243"/>
      <c r="Y28" s="243"/>
      <c r="Z28" s="243"/>
      <c r="AA28" s="243"/>
      <c r="AB28" s="243"/>
      <c r="AC28" s="243"/>
      <c r="AD28" s="243"/>
      <c r="AE28" s="243"/>
      <c r="AF28" s="32"/>
      <c r="AG28" s="32"/>
      <c r="AH28" s="32"/>
      <c r="AI28" s="32"/>
      <c r="AJ28" s="32"/>
      <c r="AK28" s="243" t="s">
        <v>38</v>
      </c>
      <c r="AL28" s="243"/>
      <c r="AM28" s="243"/>
      <c r="AN28" s="243"/>
      <c r="AO28" s="243"/>
      <c r="AP28" s="32"/>
      <c r="AQ28" s="32"/>
      <c r="AR28" s="33"/>
      <c r="BE28" s="219"/>
    </row>
    <row r="29" spans="1:71" s="3" customFormat="1" ht="14.45" customHeight="1">
      <c r="B29" s="37"/>
      <c r="D29" s="27" t="s">
        <v>39</v>
      </c>
      <c r="F29" s="27" t="s">
        <v>40</v>
      </c>
      <c r="L29" s="244">
        <v>0.2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7"/>
      <c r="BE29" s="220"/>
    </row>
    <row r="30" spans="1:71" s="3" customFormat="1" ht="14.45" customHeight="1">
      <c r="B30" s="37"/>
      <c r="F30" s="27" t="s">
        <v>41</v>
      </c>
      <c r="L30" s="244">
        <v>0.2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7"/>
      <c r="BE30" s="220"/>
    </row>
    <row r="31" spans="1:71" s="3" customFormat="1" ht="14.45" hidden="1" customHeight="1">
      <c r="B31" s="37"/>
      <c r="F31" s="27" t="s">
        <v>42</v>
      </c>
      <c r="L31" s="244">
        <v>0.2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7"/>
      <c r="BE31" s="220"/>
    </row>
    <row r="32" spans="1:71" s="3" customFormat="1" ht="14.45" hidden="1" customHeight="1">
      <c r="B32" s="37"/>
      <c r="F32" s="27" t="s">
        <v>43</v>
      </c>
      <c r="L32" s="244">
        <v>0.2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7"/>
      <c r="BE32" s="220"/>
    </row>
    <row r="33" spans="1:57" s="3" customFormat="1" ht="14.45" hidden="1" customHeight="1">
      <c r="B33" s="37"/>
      <c r="F33" s="27" t="s">
        <v>44</v>
      </c>
      <c r="L33" s="244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7"/>
      <c r="BE33" s="220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9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23" t="s">
        <v>47</v>
      </c>
      <c r="Y35" s="224"/>
      <c r="Z35" s="224"/>
      <c r="AA35" s="224"/>
      <c r="AB35" s="224"/>
      <c r="AC35" s="40"/>
      <c r="AD35" s="40"/>
      <c r="AE35" s="40"/>
      <c r="AF35" s="40"/>
      <c r="AG35" s="40"/>
      <c r="AH35" s="40"/>
      <c r="AI35" s="40"/>
      <c r="AJ35" s="40"/>
      <c r="AK35" s="225">
        <f>SUM(AK26:AK33)</f>
        <v>0</v>
      </c>
      <c r="AL35" s="224"/>
      <c r="AM35" s="224"/>
      <c r="AN35" s="224"/>
      <c r="AO35" s="226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12</v>
      </c>
      <c r="L84" s="4" t="str">
        <f>K5</f>
        <v>2-18</v>
      </c>
      <c r="AR84" s="51"/>
    </row>
    <row r="85" spans="1:91" s="5" customFormat="1" ht="36.950000000000003" customHeight="1">
      <c r="B85" s="52"/>
      <c r="C85" s="53" t="s">
        <v>15</v>
      </c>
      <c r="L85" s="235" t="str">
        <f>K6</f>
        <v>VODOZÁDRŽNÉ OPATRENIA V INTRAVILÁNE MESTA BREZNO - VEREJNÝ PRIESTOR CENTRA MESTA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parc.č. KN-C 3382, 3383, k.ú. Brezno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37" t="str">
        <f>IF(AN8= "","",AN8)</f>
        <v>27. 3. 2020</v>
      </c>
      <c r="AN87" s="237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Mesto Brezno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3" t="str">
        <f>IF(E17="","",E17)</f>
        <v>Ing. Barbora Halásová</v>
      </c>
      <c r="AN89" s="234"/>
      <c r="AO89" s="234"/>
      <c r="AP89" s="234"/>
      <c r="AQ89" s="32"/>
      <c r="AR89" s="33"/>
      <c r="AS89" s="229" t="s">
        <v>55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32</v>
      </c>
      <c r="AJ90" s="32"/>
      <c r="AK90" s="32"/>
      <c r="AL90" s="32"/>
      <c r="AM90" s="233" t="str">
        <f>IF(E20="","",E20)</f>
        <v>Peter Vandriak</v>
      </c>
      <c r="AN90" s="234"/>
      <c r="AO90" s="234"/>
      <c r="AP90" s="234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53" t="s">
        <v>56</v>
      </c>
      <c r="D92" s="246"/>
      <c r="E92" s="246"/>
      <c r="F92" s="246"/>
      <c r="G92" s="246"/>
      <c r="H92" s="60"/>
      <c r="I92" s="245" t="s">
        <v>57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8" t="s">
        <v>58</v>
      </c>
      <c r="AH92" s="246"/>
      <c r="AI92" s="246"/>
      <c r="AJ92" s="246"/>
      <c r="AK92" s="246"/>
      <c r="AL92" s="246"/>
      <c r="AM92" s="246"/>
      <c r="AN92" s="245" t="s">
        <v>59</v>
      </c>
      <c r="AO92" s="246"/>
      <c r="AP92" s="247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1">
        <f>ROUND(SUM(AG95:AG98),2)</f>
        <v>0</v>
      </c>
      <c r="AH94" s="251"/>
      <c r="AI94" s="251"/>
      <c r="AJ94" s="251"/>
      <c r="AK94" s="251"/>
      <c r="AL94" s="251"/>
      <c r="AM94" s="251"/>
      <c r="AN94" s="252">
        <f>SUM(AG94,AT94)</f>
        <v>0</v>
      </c>
      <c r="AO94" s="252"/>
      <c r="AP94" s="252"/>
      <c r="AQ94" s="72" t="s">
        <v>1</v>
      </c>
      <c r="AR94" s="68"/>
      <c r="AS94" s="73">
        <f>ROUND(SUM(AS95:AS98),2)</f>
        <v>0</v>
      </c>
      <c r="AT94" s="74">
        <f>ROUND(SUM(AV94:AW94),2)</f>
        <v>0</v>
      </c>
      <c r="AU94" s="75">
        <f>ROUND(SUM(AU95:AU98),5)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ROUND(SUM(AZ95:AZ98),2)</f>
        <v>0</v>
      </c>
      <c r="BA94" s="74">
        <f>ROUND(SUM(BA95:BA98),2)</f>
        <v>0</v>
      </c>
      <c r="BB94" s="74">
        <f>ROUND(SUM(BB95:BB98),2)</f>
        <v>0</v>
      </c>
      <c r="BC94" s="74">
        <f>ROUND(SUM(BC95:BC98),2)</f>
        <v>0</v>
      </c>
      <c r="BD94" s="76">
        <f>ROUND(SUM(BD95:BD98),2)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27" customHeight="1">
      <c r="A95" s="79" t="s">
        <v>79</v>
      </c>
      <c r="B95" s="80"/>
      <c r="C95" s="81"/>
      <c r="D95" s="254" t="s">
        <v>80</v>
      </c>
      <c r="E95" s="254"/>
      <c r="F95" s="254"/>
      <c r="G95" s="254"/>
      <c r="H95" s="254"/>
      <c r="I95" s="82"/>
      <c r="J95" s="254" t="s">
        <v>81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49">
        <f>'2-18-1 - SO 01 RETENČNÉ P...'!J30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83" t="s">
        <v>82</v>
      </c>
      <c r="AR95" s="80"/>
      <c r="AS95" s="84">
        <v>0</v>
      </c>
      <c r="AT95" s="85">
        <f>ROUND(SUM(AV95:AW95),2)</f>
        <v>0</v>
      </c>
      <c r="AU95" s="86">
        <f>'2-18-1 - SO 01 RETENČNÉ P...'!P122</f>
        <v>0</v>
      </c>
      <c r="AV95" s="85">
        <f>'2-18-1 - SO 01 RETENČNÉ P...'!J33</f>
        <v>0</v>
      </c>
      <c r="AW95" s="85">
        <f>'2-18-1 - SO 01 RETENČNÉ P...'!J34</f>
        <v>0</v>
      </c>
      <c r="AX95" s="85">
        <f>'2-18-1 - SO 01 RETENČNÉ P...'!J35</f>
        <v>0</v>
      </c>
      <c r="AY95" s="85">
        <f>'2-18-1 - SO 01 RETENČNÉ P...'!J36</f>
        <v>0</v>
      </c>
      <c r="AZ95" s="85">
        <f>'2-18-1 - SO 01 RETENČNÉ P...'!F33</f>
        <v>0</v>
      </c>
      <c r="BA95" s="85">
        <f>'2-18-1 - SO 01 RETENČNÉ P...'!F34</f>
        <v>0</v>
      </c>
      <c r="BB95" s="85">
        <f>'2-18-1 - SO 01 RETENČNÉ P...'!F35</f>
        <v>0</v>
      </c>
      <c r="BC95" s="85">
        <f>'2-18-1 - SO 01 RETENČNÉ P...'!F36</f>
        <v>0</v>
      </c>
      <c r="BD95" s="87">
        <f>'2-18-1 - SO 01 RETENČNÉ P...'!F37</f>
        <v>0</v>
      </c>
      <c r="BT95" s="88" t="s">
        <v>83</v>
      </c>
      <c r="BV95" s="88" t="s">
        <v>77</v>
      </c>
      <c r="BW95" s="88" t="s">
        <v>84</v>
      </c>
      <c r="BX95" s="88" t="s">
        <v>4</v>
      </c>
      <c r="CL95" s="88" t="s">
        <v>1</v>
      </c>
      <c r="CM95" s="88" t="s">
        <v>75</v>
      </c>
    </row>
    <row r="96" spans="1:91" s="7" customFormat="1" ht="16.5" customHeight="1">
      <c r="A96" s="79" t="s">
        <v>79</v>
      </c>
      <c r="B96" s="80"/>
      <c r="C96" s="81"/>
      <c r="D96" s="254" t="s">
        <v>85</v>
      </c>
      <c r="E96" s="254"/>
      <c r="F96" s="254"/>
      <c r="G96" s="254"/>
      <c r="H96" s="254"/>
      <c r="I96" s="82"/>
      <c r="J96" s="254" t="s">
        <v>86</v>
      </c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54"/>
      <c r="AG96" s="249">
        <f>'2-18-2 - SO 02 OPRAVA SPE...'!J30</f>
        <v>0</v>
      </c>
      <c r="AH96" s="250"/>
      <c r="AI96" s="250"/>
      <c r="AJ96" s="250"/>
      <c r="AK96" s="250"/>
      <c r="AL96" s="250"/>
      <c r="AM96" s="250"/>
      <c r="AN96" s="249">
        <f>SUM(AG96,AT96)</f>
        <v>0</v>
      </c>
      <c r="AO96" s="250"/>
      <c r="AP96" s="250"/>
      <c r="AQ96" s="83" t="s">
        <v>82</v>
      </c>
      <c r="AR96" s="80"/>
      <c r="AS96" s="84">
        <v>0</v>
      </c>
      <c r="AT96" s="85">
        <f>ROUND(SUM(AV96:AW96),2)</f>
        <v>0</v>
      </c>
      <c r="AU96" s="86">
        <f>'2-18-2 - SO 02 OPRAVA SPE...'!P124</f>
        <v>0</v>
      </c>
      <c r="AV96" s="85">
        <f>'2-18-2 - SO 02 OPRAVA SPE...'!J33</f>
        <v>0</v>
      </c>
      <c r="AW96" s="85">
        <f>'2-18-2 - SO 02 OPRAVA SPE...'!J34</f>
        <v>0</v>
      </c>
      <c r="AX96" s="85">
        <f>'2-18-2 - SO 02 OPRAVA SPE...'!J35</f>
        <v>0</v>
      </c>
      <c r="AY96" s="85">
        <f>'2-18-2 - SO 02 OPRAVA SPE...'!J36</f>
        <v>0</v>
      </c>
      <c r="AZ96" s="85">
        <f>'2-18-2 - SO 02 OPRAVA SPE...'!F33</f>
        <v>0</v>
      </c>
      <c r="BA96" s="85">
        <f>'2-18-2 - SO 02 OPRAVA SPE...'!F34</f>
        <v>0</v>
      </c>
      <c r="BB96" s="85">
        <f>'2-18-2 - SO 02 OPRAVA SPE...'!F35</f>
        <v>0</v>
      </c>
      <c r="BC96" s="85">
        <f>'2-18-2 - SO 02 OPRAVA SPE...'!F36</f>
        <v>0</v>
      </c>
      <c r="BD96" s="87">
        <f>'2-18-2 - SO 02 OPRAVA SPE...'!F37</f>
        <v>0</v>
      </c>
      <c r="BT96" s="88" t="s">
        <v>83</v>
      </c>
      <c r="BV96" s="88" t="s">
        <v>77</v>
      </c>
      <c r="BW96" s="88" t="s">
        <v>87</v>
      </c>
      <c r="BX96" s="88" t="s">
        <v>4</v>
      </c>
      <c r="CL96" s="88" t="s">
        <v>1</v>
      </c>
      <c r="CM96" s="88" t="s">
        <v>75</v>
      </c>
    </row>
    <row r="97" spans="1:91" s="7" customFormat="1" ht="16.5" customHeight="1">
      <c r="A97" s="79" t="s">
        <v>79</v>
      </c>
      <c r="B97" s="80"/>
      <c r="C97" s="81"/>
      <c r="D97" s="254" t="s">
        <v>88</v>
      </c>
      <c r="E97" s="254"/>
      <c r="F97" s="254"/>
      <c r="G97" s="254"/>
      <c r="H97" s="254"/>
      <c r="I97" s="82"/>
      <c r="J97" s="254" t="s">
        <v>89</v>
      </c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  <c r="X97" s="254"/>
      <c r="Y97" s="254"/>
      <c r="Z97" s="254"/>
      <c r="AA97" s="254"/>
      <c r="AB97" s="254"/>
      <c r="AC97" s="254"/>
      <c r="AD97" s="254"/>
      <c r="AE97" s="254"/>
      <c r="AF97" s="254"/>
      <c r="AG97" s="249">
        <f>'2-18-3 - SO 03 SADOVÉ ÚPRAVY'!J30</f>
        <v>0</v>
      </c>
      <c r="AH97" s="250"/>
      <c r="AI97" s="250"/>
      <c r="AJ97" s="250"/>
      <c r="AK97" s="250"/>
      <c r="AL97" s="250"/>
      <c r="AM97" s="250"/>
      <c r="AN97" s="249">
        <f>SUM(AG97,AT97)</f>
        <v>0</v>
      </c>
      <c r="AO97" s="250"/>
      <c r="AP97" s="250"/>
      <c r="AQ97" s="83" t="s">
        <v>82</v>
      </c>
      <c r="AR97" s="80"/>
      <c r="AS97" s="84">
        <v>0</v>
      </c>
      <c r="AT97" s="85">
        <f>ROUND(SUM(AV97:AW97),2)</f>
        <v>0</v>
      </c>
      <c r="AU97" s="86">
        <f>'2-18-3 - SO 03 SADOVÉ ÚPRAVY'!P121</f>
        <v>0</v>
      </c>
      <c r="AV97" s="85">
        <f>'2-18-3 - SO 03 SADOVÉ ÚPRAVY'!J33</f>
        <v>0</v>
      </c>
      <c r="AW97" s="85">
        <f>'2-18-3 - SO 03 SADOVÉ ÚPRAVY'!J34</f>
        <v>0</v>
      </c>
      <c r="AX97" s="85">
        <f>'2-18-3 - SO 03 SADOVÉ ÚPRAVY'!J35</f>
        <v>0</v>
      </c>
      <c r="AY97" s="85">
        <f>'2-18-3 - SO 03 SADOVÉ ÚPRAVY'!J36</f>
        <v>0</v>
      </c>
      <c r="AZ97" s="85">
        <f>'2-18-3 - SO 03 SADOVÉ ÚPRAVY'!F33</f>
        <v>0</v>
      </c>
      <c r="BA97" s="85">
        <f>'2-18-3 - SO 03 SADOVÉ ÚPRAVY'!F34</f>
        <v>0</v>
      </c>
      <c r="BB97" s="85">
        <f>'2-18-3 - SO 03 SADOVÉ ÚPRAVY'!F35</f>
        <v>0</v>
      </c>
      <c r="BC97" s="85">
        <f>'2-18-3 - SO 03 SADOVÉ ÚPRAVY'!F36</f>
        <v>0</v>
      </c>
      <c r="BD97" s="87">
        <f>'2-18-3 - SO 03 SADOVÉ ÚPRAVY'!F37</f>
        <v>0</v>
      </c>
      <c r="BT97" s="88" t="s">
        <v>83</v>
      </c>
      <c r="BV97" s="88" t="s">
        <v>77</v>
      </c>
      <c r="BW97" s="88" t="s">
        <v>90</v>
      </c>
      <c r="BX97" s="88" t="s">
        <v>4</v>
      </c>
      <c r="CL97" s="88" t="s">
        <v>1</v>
      </c>
      <c r="CM97" s="88" t="s">
        <v>75</v>
      </c>
    </row>
    <row r="98" spans="1:91" s="7" customFormat="1" ht="16.5" customHeight="1">
      <c r="A98" s="79" t="s">
        <v>79</v>
      </c>
      <c r="B98" s="80"/>
      <c r="C98" s="81"/>
      <c r="D98" s="254" t="s">
        <v>91</v>
      </c>
      <c r="E98" s="254"/>
      <c r="F98" s="254"/>
      <c r="G98" s="254"/>
      <c r="H98" s="254"/>
      <c r="I98" s="82"/>
      <c r="J98" s="254" t="s">
        <v>92</v>
      </c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  <c r="X98" s="254"/>
      <c r="Y98" s="254"/>
      <c r="Z98" s="254"/>
      <c r="AA98" s="254"/>
      <c r="AB98" s="254"/>
      <c r="AC98" s="254"/>
      <c r="AD98" s="254"/>
      <c r="AE98" s="254"/>
      <c r="AF98" s="254"/>
      <c r="AG98" s="249">
        <f>'2-18-4 - Dodatok k rozpočtu'!J30</f>
        <v>0</v>
      </c>
      <c r="AH98" s="250"/>
      <c r="AI98" s="250"/>
      <c r="AJ98" s="250"/>
      <c r="AK98" s="250"/>
      <c r="AL98" s="250"/>
      <c r="AM98" s="250"/>
      <c r="AN98" s="249">
        <f>SUM(AG98,AT98)</f>
        <v>0</v>
      </c>
      <c r="AO98" s="250"/>
      <c r="AP98" s="250"/>
      <c r="AQ98" s="83" t="s">
        <v>82</v>
      </c>
      <c r="AR98" s="80"/>
      <c r="AS98" s="89">
        <v>0</v>
      </c>
      <c r="AT98" s="90">
        <f>ROUND(SUM(AV98:AW98),2)</f>
        <v>0</v>
      </c>
      <c r="AU98" s="91">
        <f>'2-18-4 - Dodatok k rozpočtu'!P119</f>
        <v>0</v>
      </c>
      <c r="AV98" s="90">
        <f>'2-18-4 - Dodatok k rozpočtu'!J33</f>
        <v>0</v>
      </c>
      <c r="AW98" s="90">
        <f>'2-18-4 - Dodatok k rozpočtu'!J34</f>
        <v>0</v>
      </c>
      <c r="AX98" s="90">
        <f>'2-18-4 - Dodatok k rozpočtu'!J35</f>
        <v>0</v>
      </c>
      <c r="AY98" s="90">
        <f>'2-18-4 - Dodatok k rozpočtu'!J36</f>
        <v>0</v>
      </c>
      <c r="AZ98" s="90">
        <f>'2-18-4 - Dodatok k rozpočtu'!F33</f>
        <v>0</v>
      </c>
      <c r="BA98" s="90">
        <f>'2-18-4 - Dodatok k rozpočtu'!F34</f>
        <v>0</v>
      </c>
      <c r="BB98" s="90">
        <f>'2-18-4 - Dodatok k rozpočtu'!F35</f>
        <v>0</v>
      </c>
      <c r="BC98" s="90">
        <f>'2-18-4 - Dodatok k rozpočtu'!F36</f>
        <v>0</v>
      </c>
      <c r="BD98" s="92">
        <f>'2-18-4 - Dodatok k rozpočtu'!F37</f>
        <v>0</v>
      </c>
      <c r="BT98" s="88" t="s">
        <v>83</v>
      </c>
      <c r="BV98" s="88" t="s">
        <v>77</v>
      </c>
      <c r="BW98" s="88" t="s">
        <v>93</v>
      </c>
      <c r="BX98" s="88" t="s">
        <v>4</v>
      </c>
      <c r="CL98" s="88" t="s">
        <v>1</v>
      </c>
      <c r="CM98" s="88" t="s">
        <v>75</v>
      </c>
    </row>
    <row r="99" spans="1:91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2-18-1 - SO 01 RETENČNÉ P...'!C2" display="/" xr:uid="{00000000-0004-0000-0000-000000000000}"/>
    <hyperlink ref="A96" location="'2-18-2 - SO 02 OPRAVA SPE...'!C2" display="/" xr:uid="{00000000-0004-0000-0000-000001000000}"/>
    <hyperlink ref="A97" location="'2-18-3 - SO 03 SADOVÉ ÚPRAVY'!C2" display="/" xr:uid="{00000000-0004-0000-0000-000002000000}"/>
    <hyperlink ref="A98" location="'2-18-4 - Dodatok k rozpočtu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1"/>
  <sheetViews>
    <sheetView showGridLines="0" topLeftCell="A7" workbookViewId="0">
      <selection activeCell="E9" sqref="E9:H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7" t="s">
        <v>84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75</v>
      </c>
    </row>
    <row r="4" spans="1:46" s="1" customFormat="1" ht="24.95" customHeight="1">
      <c r="B4" s="20"/>
      <c r="D4" s="21" t="s">
        <v>94</v>
      </c>
      <c r="I4" s="93"/>
      <c r="L4" s="20"/>
      <c r="M4" s="95" t="s">
        <v>9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25.5" customHeight="1">
      <c r="B7" s="20"/>
      <c r="E7" s="255" t="str">
        <f>'Rekapitulácia stavby'!K6</f>
        <v>VODOZÁDRŽNÉ OPATRENIA V INTRAVILÁNE MESTA BREZNO - VEREJNÝ PRIESTOR CENTRA MESTA</v>
      </c>
      <c r="F7" s="256"/>
      <c r="G7" s="256"/>
      <c r="H7" s="256"/>
      <c r="I7" s="93"/>
      <c r="L7" s="20"/>
    </row>
    <row r="8" spans="1:46" s="2" customFormat="1" ht="12" customHeight="1">
      <c r="A8" s="32"/>
      <c r="B8" s="33"/>
      <c r="C8" s="32"/>
      <c r="D8" s="27" t="s">
        <v>95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7" customHeight="1">
      <c r="A9" s="32"/>
      <c r="B9" s="33"/>
      <c r="C9" s="32"/>
      <c r="D9" s="32"/>
      <c r="E9" s="235" t="s">
        <v>96</v>
      </c>
      <c r="F9" s="257"/>
      <c r="G9" s="257"/>
      <c r="H9" s="25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'Rekapitulácia stavby'!AN8</f>
        <v>27. 3. 2020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 t="str">
        <f>'Rekapitulácia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8" t="str">
        <f>'Rekapitulácia stavby'!E14</f>
        <v>Vyplň údaj</v>
      </c>
      <c r="F18" s="238"/>
      <c r="G18" s="238"/>
      <c r="H18" s="238"/>
      <c r="I18" s="97" t="s">
        <v>26</v>
      </c>
      <c r="J18" s="28" t="str">
        <f>'Rekapitulácia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30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33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2" t="s">
        <v>1</v>
      </c>
      <c r="F27" s="242"/>
      <c r="G27" s="242"/>
      <c r="H27" s="24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35</v>
      </c>
      <c r="E30" s="32"/>
      <c r="F30" s="32"/>
      <c r="G30" s="32"/>
      <c r="H30" s="32"/>
      <c r="I30" s="96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104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5" t="s">
        <v>39</v>
      </c>
      <c r="E33" s="27" t="s">
        <v>40</v>
      </c>
      <c r="F33" s="106">
        <f>ROUND((SUM(BE122:BE210)),  2)</f>
        <v>0</v>
      </c>
      <c r="G33" s="32"/>
      <c r="H33" s="32"/>
      <c r="I33" s="107">
        <v>0.2</v>
      </c>
      <c r="J33" s="106">
        <f>ROUND(((SUM(BE122:BE210))*I33),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106">
        <f>ROUND((SUM(BF122:BF210)),  2)</f>
        <v>0</v>
      </c>
      <c r="G34" s="32"/>
      <c r="H34" s="32"/>
      <c r="I34" s="107">
        <v>0.2</v>
      </c>
      <c r="J34" s="106">
        <f>ROUND(((SUM(BF122:BF210))*I34),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106">
        <f>ROUND((SUM(BG122:BG210)),  2)</f>
        <v>0</v>
      </c>
      <c r="G35" s="32"/>
      <c r="H35" s="32"/>
      <c r="I35" s="107">
        <v>0.2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106">
        <f>ROUND((SUM(BH122:BH210)),  2)</f>
        <v>0</v>
      </c>
      <c r="G36" s="32"/>
      <c r="H36" s="32"/>
      <c r="I36" s="107">
        <v>0.2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6">
        <f>ROUND((SUM(BI122:BI210)),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45</v>
      </c>
      <c r="E39" s="60"/>
      <c r="F39" s="60"/>
      <c r="G39" s="110" t="s">
        <v>46</v>
      </c>
      <c r="H39" s="111" t="s">
        <v>47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115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6" t="s">
        <v>51</v>
      </c>
      <c r="G61" s="45" t="s">
        <v>50</v>
      </c>
      <c r="H61" s="35"/>
      <c r="I61" s="117"/>
      <c r="J61" s="118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6" t="s">
        <v>51</v>
      </c>
      <c r="G76" s="45" t="s">
        <v>50</v>
      </c>
      <c r="H76" s="35"/>
      <c r="I76" s="117"/>
      <c r="J76" s="118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97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2"/>
      <c r="D85" s="32"/>
      <c r="E85" s="255" t="str">
        <f>E7</f>
        <v>VODOZÁDRŽNÉ OPATRENIA V INTRAVILÁNE MESTA BREZNO - VEREJNÝ PRIESTOR CENTRA MESTA</v>
      </c>
      <c r="F85" s="256"/>
      <c r="G85" s="256"/>
      <c r="H85" s="25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95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7" customHeight="1">
      <c r="A87" s="32"/>
      <c r="B87" s="33"/>
      <c r="C87" s="32"/>
      <c r="D87" s="32"/>
      <c r="E87" s="235" t="str">
        <f>E9</f>
        <v>2-18-1 - SO 01 RETENČNÉ PRVKY (DAŽĎOVÉ ZÁHRADY, ZASAKOVACÍ PÁS)</v>
      </c>
      <c r="F87" s="257"/>
      <c r="G87" s="257"/>
      <c r="H87" s="25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parc.č. KN-C 3382, 3383, k.ú. Brezno</v>
      </c>
      <c r="G89" s="32"/>
      <c r="H89" s="32"/>
      <c r="I89" s="97" t="s">
        <v>21</v>
      </c>
      <c r="J89" s="55" t="str">
        <f>IF(J12="","",J12)</f>
        <v>27. 3. 2020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7.95" customHeight="1">
      <c r="A91" s="32"/>
      <c r="B91" s="33"/>
      <c r="C91" s="27" t="s">
        <v>23</v>
      </c>
      <c r="D91" s="32"/>
      <c r="E91" s="32"/>
      <c r="F91" s="25" t="str">
        <f>E15</f>
        <v>Mesto Brezno</v>
      </c>
      <c r="G91" s="32"/>
      <c r="H91" s="32"/>
      <c r="I91" s="97" t="s">
        <v>29</v>
      </c>
      <c r="J91" s="30" t="str">
        <f>E21</f>
        <v>Ing. Barbora Halásová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7" t="s">
        <v>32</v>
      </c>
      <c r="J92" s="30" t="str">
        <f>E24</f>
        <v>Peter Vandriak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98</v>
      </c>
      <c r="D94" s="108"/>
      <c r="E94" s="108"/>
      <c r="F94" s="108"/>
      <c r="G94" s="108"/>
      <c r="H94" s="108"/>
      <c r="I94" s="123"/>
      <c r="J94" s="124" t="s">
        <v>99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5" t="s">
        <v>100</v>
      </c>
      <c r="D96" s="32"/>
      <c r="E96" s="32"/>
      <c r="F96" s="32"/>
      <c r="G96" s="32"/>
      <c r="H96" s="32"/>
      <c r="I96" s="96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101</v>
      </c>
    </row>
    <row r="97" spans="1:31" s="9" customFormat="1" ht="24.95" customHeight="1">
      <c r="B97" s="126"/>
      <c r="D97" s="127" t="s">
        <v>102</v>
      </c>
      <c r="E97" s="128"/>
      <c r="F97" s="128"/>
      <c r="G97" s="128"/>
      <c r="H97" s="128"/>
      <c r="I97" s="129"/>
      <c r="J97" s="130">
        <f>J123</f>
        <v>0</v>
      </c>
      <c r="L97" s="126"/>
    </row>
    <row r="98" spans="1:31" s="10" customFormat="1" ht="19.899999999999999" customHeight="1">
      <c r="B98" s="131"/>
      <c r="D98" s="132" t="s">
        <v>103</v>
      </c>
      <c r="E98" s="133"/>
      <c r="F98" s="133"/>
      <c r="G98" s="133"/>
      <c r="H98" s="133"/>
      <c r="I98" s="134"/>
      <c r="J98" s="135">
        <f>J124</f>
        <v>0</v>
      </c>
      <c r="L98" s="131"/>
    </row>
    <row r="99" spans="1:31" s="10" customFormat="1" ht="19.899999999999999" customHeight="1">
      <c r="B99" s="131"/>
      <c r="D99" s="132" t="s">
        <v>104</v>
      </c>
      <c r="E99" s="133"/>
      <c r="F99" s="133"/>
      <c r="G99" s="133"/>
      <c r="H99" s="133"/>
      <c r="I99" s="134"/>
      <c r="J99" s="135">
        <f>J192</f>
        <v>0</v>
      </c>
      <c r="L99" s="131"/>
    </row>
    <row r="100" spans="1:31" s="10" customFormat="1" ht="19.899999999999999" customHeight="1">
      <c r="B100" s="131"/>
      <c r="D100" s="132" t="s">
        <v>105</v>
      </c>
      <c r="E100" s="133"/>
      <c r="F100" s="133"/>
      <c r="G100" s="133"/>
      <c r="H100" s="133"/>
      <c r="I100" s="134"/>
      <c r="J100" s="135">
        <f>J198</f>
        <v>0</v>
      </c>
      <c r="L100" s="131"/>
    </row>
    <row r="101" spans="1:31" s="9" customFormat="1" ht="24.95" customHeight="1">
      <c r="B101" s="126"/>
      <c r="D101" s="127" t="s">
        <v>106</v>
      </c>
      <c r="E101" s="128"/>
      <c r="F101" s="128"/>
      <c r="G101" s="128"/>
      <c r="H101" s="128"/>
      <c r="I101" s="129"/>
      <c r="J101" s="130">
        <f>J200</f>
        <v>0</v>
      </c>
      <c r="L101" s="126"/>
    </row>
    <row r="102" spans="1:31" s="10" customFormat="1" ht="19.899999999999999" customHeight="1">
      <c r="B102" s="131"/>
      <c r="D102" s="132" t="s">
        <v>107</v>
      </c>
      <c r="E102" s="133"/>
      <c r="F102" s="133"/>
      <c r="G102" s="133"/>
      <c r="H102" s="133"/>
      <c r="I102" s="134"/>
      <c r="J102" s="135">
        <f>J201</f>
        <v>0</v>
      </c>
      <c r="L102" s="131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96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47"/>
      <c r="C104" s="48"/>
      <c r="D104" s="48"/>
      <c r="E104" s="48"/>
      <c r="F104" s="48"/>
      <c r="G104" s="48"/>
      <c r="H104" s="48"/>
      <c r="I104" s="120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49"/>
      <c r="C108" s="50"/>
      <c r="D108" s="50"/>
      <c r="E108" s="50"/>
      <c r="F108" s="50"/>
      <c r="G108" s="50"/>
      <c r="H108" s="50"/>
      <c r="I108" s="121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108</v>
      </c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15</v>
      </c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5.5" customHeight="1">
      <c r="A112" s="32"/>
      <c r="B112" s="33"/>
      <c r="C112" s="32"/>
      <c r="D112" s="32"/>
      <c r="E112" s="255" t="str">
        <f>E7</f>
        <v>VODOZÁDRŽNÉ OPATRENIA V INTRAVILÁNE MESTA BREZNO - VEREJNÝ PRIESTOR CENTRA MESTA</v>
      </c>
      <c r="F112" s="256"/>
      <c r="G112" s="256"/>
      <c r="H112" s="256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95</v>
      </c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27" customHeight="1">
      <c r="A114" s="32"/>
      <c r="B114" s="33"/>
      <c r="C114" s="32"/>
      <c r="D114" s="32"/>
      <c r="E114" s="235" t="str">
        <f>E9</f>
        <v>2-18-1 - SO 01 RETENČNÉ PRVKY (DAŽĎOVÉ ZÁHRADY, ZASAKOVACÍ PÁS)</v>
      </c>
      <c r="F114" s="257"/>
      <c r="G114" s="257"/>
      <c r="H114" s="257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19</v>
      </c>
      <c r="D116" s="32"/>
      <c r="E116" s="32"/>
      <c r="F116" s="25" t="str">
        <f>F12</f>
        <v>parc.č. KN-C 3382, 3383, k.ú. Brezno</v>
      </c>
      <c r="G116" s="32"/>
      <c r="H116" s="32"/>
      <c r="I116" s="97" t="s">
        <v>21</v>
      </c>
      <c r="J116" s="55" t="str">
        <f>IF(J12="","",J12)</f>
        <v>27. 3. 2020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7.95" customHeight="1">
      <c r="A118" s="32"/>
      <c r="B118" s="33"/>
      <c r="C118" s="27" t="s">
        <v>23</v>
      </c>
      <c r="D118" s="32"/>
      <c r="E118" s="32"/>
      <c r="F118" s="25" t="str">
        <f>E15</f>
        <v>Mesto Brezno</v>
      </c>
      <c r="G118" s="32"/>
      <c r="H118" s="32"/>
      <c r="I118" s="97" t="s">
        <v>29</v>
      </c>
      <c r="J118" s="30" t="str">
        <f>E21</f>
        <v>Ing. Barbora Halásová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27</v>
      </c>
      <c r="D119" s="32"/>
      <c r="E119" s="32"/>
      <c r="F119" s="25" t="str">
        <f>IF(E18="","",E18)</f>
        <v>Vyplň údaj</v>
      </c>
      <c r="G119" s="32"/>
      <c r="H119" s="32"/>
      <c r="I119" s="97" t="s">
        <v>32</v>
      </c>
      <c r="J119" s="30" t="str">
        <f>E24</f>
        <v>Peter Vandriak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96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36"/>
      <c r="B121" s="137"/>
      <c r="C121" s="138" t="s">
        <v>109</v>
      </c>
      <c r="D121" s="139" t="s">
        <v>60</v>
      </c>
      <c r="E121" s="139" t="s">
        <v>56</v>
      </c>
      <c r="F121" s="139" t="s">
        <v>57</v>
      </c>
      <c r="G121" s="139" t="s">
        <v>110</v>
      </c>
      <c r="H121" s="139" t="s">
        <v>111</v>
      </c>
      <c r="I121" s="140" t="s">
        <v>112</v>
      </c>
      <c r="J121" s="141" t="s">
        <v>99</v>
      </c>
      <c r="K121" s="142" t="s">
        <v>113</v>
      </c>
      <c r="L121" s="143"/>
      <c r="M121" s="62" t="s">
        <v>1</v>
      </c>
      <c r="N121" s="63" t="s">
        <v>39</v>
      </c>
      <c r="O121" s="63" t="s">
        <v>114</v>
      </c>
      <c r="P121" s="63" t="s">
        <v>115</v>
      </c>
      <c r="Q121" s="63" t="s">
        <v>116</v>
      </c>
      <c r="R121" s="63" t="s">
        <v>117</v>
      </c>
      <c r="S121" s="63" t="s">
        <v>118</v>
      </c>
      <c r="T121" s="64" t="s">
        <v>119</v>
      </c>
      <c r="U121" s="136"/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</row>
    <row r="122" spans="1:65" s="2" customFormat="1" ht="22.9" customHeight="1">
      <c r="A122" s="32"/>
      <c r="B122" s="33"/>
      <c r="C122" s="69" t="s">
        <v>100</v>
      </c>
      <c r="D122" s="32"/>
      <c r="E122" s="32"/>
      <c r="F122" s="32"/>
      <c r="G122" s="32"/>
      <c r="H122" s="32"/>
      <c r="I122" s="96"/>
      <c r="J122" s="144">
        <f>BK122</f>
        <v>0</v>
      </c>
      <c r="K122" s="32"/>
      <c r="L122" s="33"/>
      <c r="M122" s="65"/>
      <c r="N122" s="56"/>
      <c r="O122" s="66"/>
      <c r="P122" s="145">
        <f>P123+P200</f>
        <v>0</v>
      </c>
      <c r="Q122" s="66"/>
      <c r="R122" s="145">
        <f>R123+R200</f>
        <v>239.98301909999998</v>
      </c>
      <c r="S122" s="66"/>
      <c r="T122" s="146">
        <f>T123+T200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74</v>
      </c>
      <c r="AU122" s="17" t="s">
        <v>101</v>
      </c>
      <c r="BK122" s="147">
        <f>BK123+BK200</f>
        <v>0</v>
      </c>
    </row>
    <row r="123" spans="1:65" s="12" customFormat="1" ht="25.9" customHeight="1">
      <c r="B123" s="148"/>
      <c r="D123" s="149" t="s">
        <v>74</v>
      </c>
      <c r="E123" s="150" t="s">
        <v>120</v>
      </c>
      <c r="F123" s="150" t="s">
        <v>121</v>
      </c>
      <c r="I123" s="151"/>
      <c r="J123" s="152">
        <f>BK123</f>
        <v>0</v>
      </c>
      <c r="L123" s="148"/>
      <c r="M123" s="153"/>
      <c r="N123" s="154"/>
      <c r="O123" s="154"/>
      <c r="P123" s="155">
        <f>P124+P192+P198</f>
        <v>0</v>
      </c>
      <c r="Q123" s="154"/>
      <c r="R123" s="155">
        <f>R124+R192+R198</f>
        <v>192.28655559999996</v>
      </c>
      <c r="S123" s="154"/>
      <c r="T123" s="156">
        <f>T124+T192+T198</f>
        <v>0</v>
      </c>
      <c r="AR123" s="149" t="s">
        <v>83</v>
      </c>
      <c r="AT123" s="157" t="s">
        <v>74</v>
      </c>
      <c r="AU123" s="157" t="s">
        <v>75</v>
      </c>
      <c r="AY123" s="149" t="s">
        <v>122</v>
      </c>
      <c r="BK123" s="158">
        <f>BK124+BK192+BK198</f>
        <v>0</v>
      </c>
    </row>
    <row r="124" spans="1:65" s="12" customFormat="1" ht="22.9" customHeight="1">
      <c r="B124" s="148"/>
      <c r="D124" s="149" t="s">
        <v>74</v>
      </c>
      <c r="E124" s="159" t="s">
        <v>83</v>
      </c>
      <c r="F124" s="159" t="s">
        <v>123</v>
      </c>
      <c r="I124" s="151"/>
      <c r="J124" s="160">
        <f>BK124</f>
        <v>0</v>
      </c>
      <c r="L124" s="148"/>
      <c r="M124" s="153"/>
      <c r="N124" s="154"/>
      <c r="O124" s="154"/>
      <c r="P124" s="155">
        <f>SUM(P125:P191)</f>
        <v>0</v>
      </c>
      <c r="Q124" s="154"/>
      <c r="R124" s="155">
        <f>SUM(R125:R191)</f>
        <v>192.23411699999997</v>
      </c>
      <c r="S124" s="154"/>
      <c r="T124" s="156">
        <f>SUM(T125:T191)</f>
        <v>0</v>
      </c>
      <c r="AR124" s="149" t="s">
        <v>83</v>
      </c>
      <c r="AT124" s="157" t="s">
        <v>74</v>
      </c>
      <c r="AU124" s="157" t="s">
        <v>83</v>
      </c>
      <c r="AY124" s="149" t="s">
        <v>122</v>
      </c>
      <c r="BK124" s="158">
        <f>SUM(BK125:BK191)</f>
        <v>0</v>
      </c>
    </row>
    <row r="125" spans="1:65" s="2" customFormat="1" ht="24" customHeight="1">
      <c r="A125" s="32"/>
      <c r="B125" s="161"/>
      <c r="C125" s="162" t="s">
        <v>124</v>
      </c>
      <c r="D125" s="162" t="s">
        <v>125</v>
      </c>
      <c r="E125" s="163" t="s">
        <v>126</v>
      </c>
      <c r="F125" s="164" t="s">
        <v>127</v>
      </c>
      <c r="G125" s="165" t="s">
        <v>128</v>
      </c>
      <c r="H125" s="166">
        <v>143.98500000000001</v>
      </c>
      <c r="I125" s="167"/>
      <c r="J125" s="168">
        <f>ROUND(I125*H125,2)</f>
        <v>0</v>
      </c>
      <c r="K125" s="169"/>
      <c r="L125" s="33"/>
      <c r="M125" s="170" t="s">
        <v>1</v>
      </c>
      <c r="N125" s="171" t="s">
        <v>41</v>
      </c>
      <c r="O125" s="58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74" t="s">
        <v>129</v>
      </c>
      <c r="AT125" s="174" t="s">
        <v>125</v>
      </c>
      <c r="AU125" s="174" t="s">
        <v>124</v>
      </c>
      <c r="AY125" s="17" t="s">
        <v>122</v>
      </c>
      <c r="BE125" s="175">
        <f>IF(N125="základná",J125,0)</f>
        <v>0</v>
      </c>
      <c r="BF125" s="175">
        <f>IF(N125="znížená",J125,0)</f>
        <v>0</v>
      </c>
      <c r="BG125" s="175">
        <f>IF(N125="zákl. prenesená",J125,0)</f>
        <v>0</v>
      </c>
      <c r="BH125" s="175">
        <f>IF(N125="zníž. prenesená",J125,0)</f>
        <v>0</v>
      </c>
      <c r="BI125" s="175">
        <f>IF(N125="nulová",J125,0)</f>
        <v>0</v>
      </c>
      <c r="BJ125" s="17" t="s">
        <v>124</v>
      </c>
      <c r="BK125" s="175">
        <f>ROUND(I125*H125,2)</f>
        <v>0</v>
      </c>
      <c r="BL125" s="17" t="s">
        <v>129</v>
      </c>
      <c r="BM125" s="174" t="s">
        <v>130</v>
      </c>
    </row>
    <row r="126" spans="1:65" s="13" customFormat="1" ht="11.25">
      <c r="B126" s="176"/>
      <c r="D126" s="177" t="s">
        <v>131</v>
      </c>
      <c r="E126" s="178" t="s">
        <v>1</v>
      </c>
      <c r="F126" s="179" t="s">
        <v>132</v>
      </c>
      <c r="H126" s="178" t="s">
        <v>1</v>
      </c>
      <c r="I126" s="180"/>
      <c r="L126" s="176"/>
      <c r="M126" s="181"/>
      <c r="N126" s="182"/>
      <c r="O126" s="182"/>
      <c r="P126" s="182"/>
      <c r="Q126" s="182"/>
      <c r="R126" s="182"/>
      <c r="S126" s="182"/>
      <c r="T126" s="183"/>
      <c r="AT126" s="178" t="s">
        <v>131</v>
      </c>
      <c r="AU126" s="178" t="s">
        <v>124</v>
      </c>
      <c r="AV126" s="13" t="s">
        <v>83</v>
      </c>
      <c r="AW126" s="13" t="s">
        <v>31</v>
      </c>
      <c r="AX126" s="13" t="s">
        <v>75</v>
      </c>
      <c r="AY126" s="178" t="s">
        <v>122</v>
      </c>
    </row>
    <row r="127" spans="1:65" s="14" customFormat="1" ht="11.25">
      <c r="B127" s="184"/>
      <c r="D127" s="177" t="s">
        <v>131</v>
      </c>
      <c r="E127" s="185" t="s">
        <v>1</v>
      </c>
      <c r="F127" s="186" t="s">
        <v>133</v>
      </c>
      <c r="H127" s="187">
        <v>37.68</v>
      </c>
      <c r="I127" s="188"/>
      <c r="L127" s="184"/>
      <c r="M127" s="189"/>
      <c r="N127" s="190"/>
      <c r="O127" s="190"/>
      <c r="P127" s="190"/>
      <c r="Q127" s="190"/>
      <c r="R127" s="190"/>
      <c r="S127" s="190"/>
      <c r="T127" s="191"/>
      <c r="AT127" s="185" t="s">
        <v>131</v>
      </c>
      <c r="AU127" s="185" t="s">
        <v>124</v>
      </c>
      <c r="AV127" s="14" t="s">
        <v>124</v>
      </c>
      <c r="AW127" s="14" t="s">
        <v>31</v>
      </c>
      <c r="AX127" s="14" t="s">
        <v>75</v>
      </c>
      <c r="AY127" s="185" t="s">
        <v>122</v>
      </c>
    </row>
    <row r="128" spans="1:65" s="14" customFormat="1" ht="11.25">
      <c r="B128" s="184"/>
      <c r="D128" s="177" t="s">
        <v>131</v>
      </c>
      <c r="E128" s="185" t="s">
        <v>1</v>
      </c>
      <c r="F128" s="186" t="s">
        <v>134</v>
      </c>
      <c r="H128" s="187">
        <v>32.027999999999999</v>
      </c>
      <c r="I128" s="188"/>
      <c r="L128" s="184"/>
      <c r="M128" s="189"/>
      <c r="N128" s="190"/>
      <c r="O128" s="190"/>
      <c r="P128" s="190"/>
      <c r="Q128" s="190"/>
      <c r="R128" s="190"/>
      <c r="S128" s="190"/>
      <c r="T128" s="191"/>
      <c r="AT128" s="185" t="s">
        <v>131</v>
      </c>
      <c r="AU128" s="185" t="s">
        <v>124</v>
      </c>
      <c r="AV128" s="14" t="s">
        <v>124</v>
      </c>
      <c r="AW128" s="14" t="s">
        <v>31</v>
      </c>
      <c r="AX128" s="14" t="s">
        <v>75</v>
      </c>
      <c r="AY128" s="185" t="s">
        <v>122</v>
      </c>
    </row>
    <row r="129" spans="1:65" s="13" customFormat="1" ht="11.25">
      <c r="B129" s="176"/>
      <c r="D129" s="177" t="s">
        <v>131</v>
      </c>
      <c r="E129" s="178" t="s">
        <v>1</v>
      </c>
      <c r="F129" s="179" t="s">
        <v>135</v>
      </c>
      <c r="H129" s="178" t="s">
        <v>1</v>
      </c>
      <c r="I129" s="180"/>
      <c r="L129" s="176"/>
      <c r="M129" s="181"/>
      <c r="N129" s="182"/>
      <c r="O129" s="182"/>
      <c r="P129" s="182"/>
      <c r="Q129" s="182"/>
      <c r="R129" s="182"/>
      <c r="S129" s="182"/>
      <c r="T129" s="183"/>
      <c r="AT129" s="178" t="s">
        <v>131</v>
      </c>
      <c r="AU129" s="178" t="s">
        <v>124</v>
      </c>
      <c r="AV129" s="13" t="s">
        <v>83</v>
      </c>
      <c r="AW129" s="13" t="s">
        <v>31</v>
      </c>
      <c r="AX129" s="13" t="s">
        <v>75</v>
      </c>
      <c r="AY129" s="178" t="s">
        <v>122</v>
      </c>
    </row>
    <row r="130" spans="1:65" s="14" customFormat="1" ht="11.25">
      <c r="B130" s="184"/>
      <c r="D130" s="177" t="s">
        <v>131</v>
      </c>
      <c r="E130" s="185" t="s">
        <v>1</v>
      </c>
      <c r="F130" s="186" t="s">
        <v>136</v>
      </c>
      <c r="H130" s="187">
        <v>29.437999999999999</v>
      </c>
      <c r="I130" s="188"/>
      <c r="L130" s="184"/>
      <c r="M130" s="189"/>
      <c r="N130" s="190"/>
      <c r="O130" s="190"/>
      <c r="P130" s="190"/>
      <c r="Q130" s="190"/>
      <c r="R130" s="190"/>
      <c r="S130" s="190"/>
      <c r="T130" s="191"/>
      <c r="AT130" s="185" t="s">
        <v>131</v>
      </c>
      <c r="AU130" s="185" t="s">
        <v>124</v>
      </c>
      <c r="AV130" s="14" t="s">
        <v>124</v>
      </c>
      <c r="AW130" s="14" t="s">
        <v>31</v>
      </c>
      <c r="AX130" s="14" t="s">
        <v>75</v>
      </c>
      <c r="AY130" s="185" t="s">
        <v>122</v>
      </c>
    </row>
    <row r="131" spans="1:65" s="14" customFormat="1" ht="11.25">
      <c r="B131" s="184"/>
      <c r="D131" s="177" t="s">
        <v>131</v>
      </c>
      <c r="E131" s="185" t="s">
        <v>1</v>
      </c>
      <c r="F131" s="186" t="s">
        <v>137</v>
      </c>
      <c r="H131" s="187">
        <v>44.838999999999999</v>
      </c>
      <c r="I131" s="188"/>
      <c r="L131" s="184"/>
      <c r="M131" s="189"/>
      <c r="N131" s="190"/>
      <c r="O131" s="190"/>
      <c r="P131" s="190"/>
      <c r="Q131" s="190"/>
      <c r="R131" s="190"/>
      <c r="S131" s="190"/>
      <c r="T131" s="191"/>
      <c r="AT131" s="185" t="s">
        <v>131</v>
      </c>
      <c r="AU131" s="185" t="s">
        <v>124</v>
      </c>
      <c r="AV131" s="14" t="s">
        <v>124</v>
      </c>
      <c r="AW131" s="14" t="s">
        <v>31</v>
      </c>
      <c r="AX131" s="14" t="s">
        <v>75</v>
      </c>
      <c r="AY131" s="185" t="s">
        <v>122</v>
      </c>
    </row>
    <row r="132" spans="1:65" s="15" customFormat="1" ht="11.25">
      <c r="B132" s="192"/>
      <c r="D132" s="177" t="s">
        <v>131</v>
      </c>
      <c r="E132" s="193" t="s">
        <v>1</v>
      </c>
      <c r="F132" s="194" t="s">
        <v>138</v>
      </c>
      <c r="H132" s="195">
        <v>143.98500000000001</v>
      </c>
      <c r="I132" s="196"/>
      <c r="L132" s="192"/>
      <c r="M132" s="197"/>
      <c r="N132" s="198"/>
      <c r="O132" s="198"/>
      <c r="P132" s="198"/>
      <c r="Q132" s="198"/>
      <c r="R132" s="198"/>
      <c r="S132" s="198"/>
      <c r="T132" s="199"/>
      <c r="AT132" s="193" t="s">
        <v>131</v>
      </c>
      <c r="AU132" s="193" t="s">
        <v>124</v>
      </c>
      <c r="AV132" s="15" t="s">
        <v>129</v>
      </c>
      <c r="AW132" s="15" t="s">
        <v>31</v>
      </c>
      <c r="AX132" s="15" t="s">
        <v>83</v>
      </c>
      <c r="AY132" s="193" t="s">
        <v>122</v>
      </c>
    </row>
    <row r="133" spans="1:65" s="2" customFormat="1" ht="24" customHeight="1">
      <c r="A133" s="32"/>
      <c r="B133" s="161"/>
      <c r="C133" s="162" t="s">
        <v>139</v>
      </c>
      <c r="D133" s="162" t="s">
        <v>125</v>
      </c>
      <c r="E133" s="163" t="s">
        <v>140</v>
      </c>
      <c r="F133" s="164" t="s">
        <v>141</v>
      </c>
      <c r="G133" s="165" t="s">
        <v>128</v>
      </c>
      <c r="H133" s="166">
        <v>143.98500000000001</v>
      </c>
      <c r="I133" s="167"/>
      <c r="J133" s="168">
        <f>ROUND(I133*H133,2)</f>
        <v>0</v>
      </c>
      <c r="K133" s="169"/>
      <c r="L133" s="33"/>
      <c r="M133" s="170" t="s">
        <v>1</v>
      </c>
      <c r="N133" s="171" t="s">
        <v>41</v>
      </c>
      <c r="O133" s="58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4" t="s">
        <v>129</v>
      </c>
      <c r="AT133" s="174" t="s">
        <v>125</v>
      </c>
      <c r="AU133" s="174" t="s">
        <v>124</v>
      </c>
      <c r="AY133" s="17" t="s">
        <v>122</v>
      </c>
      <c r="BE133" s="175">
        <f>IF(N133="základná",J133,0)</f>
        <v>0</v>
      </c>
      <c r="BF133" s="175">
        <f>IF(N133="znížená",J133,0)</f>
        <v>0</v>
      </c>
      <c r="BG133" s="175">
        <f>IF(N133="zákl. prenesená",J133,0)</f>
        <v>0</v>
      </c>
      <c r="BH133" s="175">
        <f>IF(N133="zníž. prenesená",J133,0)</f>
        <v>0</v>
      </c>
      <c r="BI133" s="175">
        <f>IF(N133="nulová",J133,0)</f>
        <v>0</v>
      </c>
      <c r="BJ133" s="17" t="s">
        <v>124</v>
      </c>
      <c r="BK133" s="175">
        <f>ROUND(I133*H133,2)</f>
        <v>0</v>
      </c>
      <c r="BL133" s="17" t="s">
        <v>129</v>
      </c>
      <c r="BM133" s="174" t="s">
        <v>142</v>
      </c>
    </row>
    <row r="134" spans="1:65" s="2" customFormat="1" ht="16.5" customHeight="1">
      <c r="A134" s="32"/>
      <c r="B134" s="161"/>
      <c r="C134" s="162" t="s">
        <v>129</v>
      </c>
      <c r="D134" s="162" t="s">
        <v>125</v>
      </c>
      <c r="E134" s="163" t="s">
        <v>143</v>
      </c>
      <c r="F134" s="164" t="s">
        <v>144</v>
      </c>
      <c r="G134" s="165" t="s">
        <v>128</v>
      </c>
      <c r="H134" s="166">
        <v>34.590000000000003</v>
      </c>
      <c r="I134" s="167"/>
      <c r="J134" s="168">
        <f>ROUND(I134*H134,2)</f>
        <v>0</v>
      </c>
      <c r="K134" s="169"/>
      <c r="L134" s="33"/>
      <c r="M134" s="170" t="s">
        <v>1</v>
      </c>
      <c r="N134" s="171" t="s">
        <v>41</v>
      </c>
      <c r="O134" s="58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74" t="s">
        <v>129</v>
      </c>
      <c r="AT134" s="174" t="s">
        <v>125</v>
      </c>
      <c r="AU134" s="174" t="s">
        <v>124</v>
      </c>
      <c r="AY134" s="17" t="s">
        <v>122</v>
      </c>
      <c r="BE134" s="175">
        <f>IF(N134="základná",J134,0)</f>
        <v>0</v>
      </c>
      <c r="BF134" s="175">
        <f>IF(N134="znížená",J134,0)</f>
        <v>0</v>
      </c>
      <c r="BG134" s="175">
        <f>IF(N134="zákl. prenesená",J134,0)</f>
        <v>0</v>
      </c>
      <c r="BH134" s="175">
        <f>IF(N134="zníž. prenesená",J134,0)</f>
        <v>0</v>
      </c>
      <c r="BI134" s="175">
        <f>IF(N134="nulová",J134,0)</f>
        <v>0</v>
      </c>
      <c r="BJ134" s="17" t="s">
        <v>124</v>
      </c>
      <c r="BK134" s="175">
        <f>ROUND(I134*H134,2)</f>
        <v>0</v>
      </c>
      <c r="BL134" s="17" t="s">
        <v>129</v>
      </c>
      <c r="BM134" s="174" t="s">
        <v>145</v>
      </c>
    </row>
    <row r="135" spans="1:65" s="14" customFormat="1" ht="11.25">
      <c r="B135" s="184"/>
      <c r="D135" s="177" t="s">
        <v>131</v>
      </c>
      <c r="E135" s="185" t="s">
        <v>1</v>
      </c>
      <c r="F135" s="186" t="s">
        <v>146</v>
      </c>
      <c r="H135" s="187">
        <v>34.590000000000003</v>
      </c>
      <c r="I135" s="188"/>
      <c r="L135" s="184"/>
      <c r="M135" s="189"/>
      <c r="N135" s="190"/>
      <c r="O135" s="190"/>
      <c r="P135" s="190"/>
      <c r="Q135" s="190"/>
      <c r="R135" s="190"/>
      <c r="S135" s="190"/>
      <c r="T135" s="191"/>
      <c r="AT135" s="185" t="s">
        <v>131</v>
      </c>
      <c r="AU135" s="185" t="s">
        <v>124</v>
      </c>
      <c r="AV135" s="14" t="s">
        <v>124</v>
      </c>
      <c r="AW135" s="14" t="s">
        <v>31</v>
      </c>
      <c r="AX135" s="14" t="s">
        <v>75</v>
      </c>
      <c r="AY135" s="185" t="s">
        <v>122</v>
      </c>
    </row>
    <row r="136" spans="1:65" s="15" customFormat="1" ht="11.25">
      <c r="B136" s="192"/>
      <c r="D136" s="177" t="s">
        <v>131</v>
      </c>
      <c r="E136" s="193" t="s">
        <v>1</v>
      </c>
      <c r="F136" s="194" t="s">
        <v>138</v>
      </c>
      <c r="H136" s="195">
        <v>34.590000000000003</v>
      </c>
      <c r="I136" s="196"/>
      <c r="L136" s="192"/>
      <c r="M136" s="197"/>
      <c r="N136" s="198"/>
      <c r="O136" s="198"/>
      <c r="P136" s="198"/>
      <c r="Q136" s="198"/>
      <c r="R136" s="198"/>
      <c r="S136" s="198"/>
      <c r="T136" s="199"/>
      <c r="AT136" s="193" t="s">
        <v>131</v>
      </c>
      <c r="AU136" s="193" t="s">
        <v>124</v>
      </c>
      <c r="AV136" s="15" t="s">
        <v>129</v>
      </c>
      <c r="AW136" s="15" t="s">
        <v>31</v>
      </c>
      <c r="AX136" s="15" t="s">
        <v>83</v>
      </c>
      <c r="AY136" s="193" t="s">
        <v>122</v>
      </c>
    </row>
    <row r="137" spans="1:65" s="2" customFormat="1" ht="36" customHeight="1">
      <c r="A137" s="32"/>
      <c r="B137" s="161"/>
      <c r="C137" s="162" t="s">
        <v>147</v>
      </c>
      <c r="D137" s="162" t="s">
        <v>125</v>
      </c>
      <c r="E137" s="163" t="s">
        <v>148</v>
      </c>
      <c r="F137" s="164" t="s">
        <v>149</v>
      </c>
      <c r="G137" s="165" t="s">
        <v>128</v>
      </c>
      <c r="H137" s="166">
        <v>34.590000000000003</v>
      </c>
      <c r="I137" s="167"/>
      <c r="J137" s="168">
        <f>ROUND(I137*H137,2)</f>
        <v>0</v>
      </c>
      <c r="K137" s="169"/>
      <c r="L137" s="33"/>
      <c r="M137" s="170" t="s">
        <v>1</v>
      </c>
      <c r="N137" s="171" t="s">
        <v>41</v>
      </c>
      <c r="O137" s="58"/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4" t="s">
        <v>129</v>
      </c>
      <c r="AT137" s="174" t="s">
        <v>125</v>
      </c>
      <c r="AU137" s="174" t="s">
        <v>124</v>
      </c>
      <c r="AY137" s="17" t="s">
        <v>122</v>
      </c>
      <c r="BE137" s="175">
        <f>IF(N137="základná",J137,0)</f>
        <v>0</v>
      </c>
      <c r="BF137" s="175">
        <f>IF(N137="znížená",J137,0)</f>
        <v>0</v>
      </c>
      <c r="BG137" s="175">
        <f>IF(N137="zákl. prenesená",J137,0)</f>
        <v>0</v>
      </c>
      <c r="BH137" s="175">
        <f>IF(N137="zníž. prenesená",J137,0)</f>
        <v>0</v>
      </c>
      <c r="BI137" s="175">
        <f>IF(N137="nulová",J137,0)</f>
        <v>0</v>
      </c>
      <c r="BJ137" s="17" t="s">
        <v>124</v>
      </c>
      <c r="BK137" s="175">
        <f>ROUND(I137*H137,2)</f>
        <v>0</v>
      </c>
      <c r="BL137" s="17" t="s">
        <v>129</v>
      </c>
      <c r="BM137" s="174" t="s">
        <v>150</v>
      </c>
    </row>
    <row r="138" spans="1:65" s="2" customFormat="1" ht="36" customHeight="1">
      <c r="A138" s="32"/>
      <c r="B138" s="161"/>
      <c r="C138" s="162" t="s">
        <v>151</v>
      </c>
      <c r="D138" s="162" t="s">
        <v>125</v>
      </c>
      <c r="E138" s="163" t="s">
        <v>152</v>
      </c>
      <c r="F138" s="164" t="s">
        <v>153</v>
      </c>
      <c r="G138" s="165" t="s">
        <v>128</v>
      </c>
      <c r="H138" s="166">
        <v>178.57499999999999</v>
      </c>
      <c r="I138" s="167"/>
      <c r="J138" s="168">
        <f>ROUND(I138*H138,2)</f>
        <v>0</v>
      </c>
      <c r="K138" s="169"/>
      <c r="L138" s="33"/>
      <c r="M138" s="170" t="s">
        <v>1</v>
      </c>
      <c r="N138" s="171" t="s">
        <v>41</v>
      </c>
      <c r="O138" s="58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4" t="s">
        <v>129</v>
      </c>
      <c r="AT138" s="174" t="s">
        <v>125</v>
      </c>
      <c r="AU138" s="174" t="s">
        <v>124</v>
      </c>
      <c r="AY138" s="17" t="s">
        <v>122</v>
      </c>
      <c r="BE138" s="175">
        <f>IF(N138="základná",J138,0)</f>
        <v>0</v>
      </c>
      <c r="BF138" s="175">
        <f>IF(N138="znížená",J138,0)</f>
        <v>0</v>
      </c>
      <c r="BG138" s="175">
        <f>IF(N138="zákl. prenesená",J138,0)</f>
        <v>0</v>
      </c>
      <c r="BH138" s="175">
        <f>IF(N138="zníž. prenesená",J138,0)</f>
        <v>0</v>
      </c>
      <c r="BI138" s="175">
        <f>IF(N138="nulová",J138,0)</f>
        <v>0</v>
      </c>
      <c r="BJ138" s="17" t="s">
        <v>124</v>
      </c>
      <c r="BK138" s="175">
        <f>ROUND(I138*H138,2)</f>
        <v>0</v>
      </c>
      <c r="BL138" s="17" t="s">
        <v>129</v>
      </c>
      <c r="BM138" s="174" t="s">
        <v>154</v>
      </c>
    </row>
    <row r="139" spans="1:65" s="14" customFormat="1" ht="11.25">
      <c r="B139" s="184"/>
      <c r="D139" s="177" t="s">
        <v>131</v>
      </c>
      <c r="E139" s="185" t="s">
        <v>1</v>
      </c>
      <c r="F139" s="186" t="s">
        <v>155</v>
      </c>
      <c r="H139" s="187">
        <v>178.57499999999999</v>
      </c>
      <c r="I139" s="188"/>
      <c r="L139" s="184"/>
      <c r="M139" s="189"/>
      <c r="N139" s="190"/>
      <c r="O139" s="190"/>
      <c r="P139" s="190"/>
      <c r="Q139" s="190"/>
      <c r="R139" s="190"/>
      <c r="S139" s="190"/>
      <c r="T139" s="191"/>
      <c r="AT139" s="185" t="s">
        <v>131</v>
      </c>
      <c r="AU139" s="185" t="s">
        <v>124</v>
      </c>
      <c r="AV139" s="14" t="s">
        <v>124</v>
      </c>
      <c r="AW139" s="14" t="s">
        <v>31</v>
      </c>
      <c r="AX139" s="14" t="s">
        <v>83</v>
      </c>
      <c r="AY139" s="185" t="s">
        <v>122</v>
      </c>
    </row>
    <row r="140" spans="1:65" s="2" customFormat="1" ht="36" customHeight="1">
      <c r="A140" s="32"/>
      <c r="B140" s="161"/>
      <c r="C140" s="162" t="s">
        <v>156</v>
      </c>
      <c r="D140" s="162" t="s">
        <v>125</v>
      </c>
      <c r="E140" s="163" t="s">
        <v>157</v>
      </c>
      <c r="F140" s="164" t="s">
        <v>158</v>
      </c>
      <c r="G140" s="165" t="s">
        <v>128</v>
      </c>
      <c r="H140" s="166">
        <v>3035.7750000000001</v>
      </c>
      <c r="I140" s="167"/>
      <c r="J140" s="168">
        <f>ROUND(I140*H140,2)</f>
        <v>0</v>
      </c>
      <c r="K140" s="169"/>
      <c r="L140" s="33"/>
      <c r="M140" s="170" t="s">
        <v>1</v>
      </c>
      <c r="N140" s="171" t="s">
        <v>41</v>
      </c>
      <c r="O140" s="58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4" t="s">
        <v>129</v>
      </c>
      <c r="AT140" s="174" t="s">
        <v>125</v>
      </c>
      <c r="AU140" s="174" t="s">
        <v>124</v>
      </c>
      <c r="AY140" s="17" t="s">
        <v>122</v>
      </c>
      <c r="BE140" s="175">
        <f>IF(N140="základná",J140,0)</f>
        <v>0</v>
      </c>
      <c r="BF140" s="175">
        <f>IF(N140="znížená",J140,0)</f>
        <v>0</v>
      </c>
      <c r="BG140" s="175">
        <f>IF(N140="zákl. prenesená",J140,0)</f>
        <v>0</v>
      </c>
      <c r="BH140" s="175">
        <f>IF(N140="zníž. prenesená",J140,0)</f>
        <v>0</v>
      </c>
      <c r="BI140" s="175">
        <f>IF(N140="nulová",J140,0)</f>
        <v>0</v>
      </c>
      <c r="BJ140" s="17" t="s">
        <v>124</v>
      </c>
      <c r="BK140" s="175">
        <f>ROUND(I140*H140,2)</f>
        <v>0</v>
      </c>
      <c r="BL140" s="17" t="s">
        <v>129</v>
      </c>
      <c r="BM140" s="174" t="s">
        <v>159</v>
      </c>
    </row>
    <row r="141" spans="1:65" s="14" customFormat="1" ht="11.25">
      <c r="B141" s="184"/>
      <c r="D141" s="177" t="s">
        <v>131</v>
      </c>
      <c r="E141" s="185" t="s">
        <v>1</v>
      </c>
      <c r="F141" s="186" t="s">
        <v>160</v>
      </c>
      <c r="H141" s="187">
        <v>3035.7750000000001</v>
      </c>
      <c r="I141" s="188"/>
      <c r="L141" s="184"/>
      <c r="M141" s="189"/>
      <c r="N141" s="190"/>
      <c r="O141" s="190"/>
      <c r="P141" s="190"/>
      <c r="Q141" s="190"/>
      <c r="R141" s="190"/>
      <c r="S141" s="190"/>
      <c r="T141" s="191"/>
      <c r="AT141" s="185" t="s">
        <v>131</v>
      </c>
      <c r="AU141" s="185" t="s">
        <v>124</v>
      </c>
      <c r="AV141" s="14" t="s">
        <v>124</v>
      </c>
      <c r="AW141" s="14" t="s">
        <v>31</v>
      </c>
      <c r="AX141" s="14" t="s">
        <v>83</v>
      </c>
      <c r="AY141" s="185" t="s">
        <v>122</v>
      </c>
    </row>
    <row r="142" spans="1:65" s="2" customFormat="1" ht="24" customHeight="1">
      <c r="A142" s="32"/>
      <c r="B142" s="161"/>
      <c r="C142" s="162" t="s">
        <v>161</v>
      </c>
      <c r="D142" s="162" t="s">
        <v>125</v>
      </c>
      <c r="E142" s="163" t="s">
        <v>162</v>
      </c>
      <c r="F142" s="164" t="s">
        <v>163</v>
      </c>
      <c r="G142" s="165" t="s">
        <v>128</v>
      </c>
      <c r="H142" s="166">
        <v>178.57499999999999</v>
      </c>
      <c r="I142" s="167"/>
      <c r="J142" s="168">
        <f>ROUND(I142*H142,2)</f>
        <v>0</v>
      </c>
      <c r="K142" s="169"/>
      <c r="L142" s="33"/>
      <c r="M142" s="170" t="s">
        <v>1</v>
      </c>
      <c r="N142" s="171" t="s">
        <v>41</v>
      </c>
      <c r="O142" s="58"/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4" t="s">
        <v>129</v>
      </c>
      <c r="AT142" s="174" t="s">
        <v>125</v>
      </c>
      <c r="AU142" s="174" t="s">
        <v>124</v>
      </c>
      <c r="AY142" s="17" t="s">
        <v>122</v>
      </c>
      <c r="BE142" s="175">
        <f>IF(N142="základná",J142,0)</f>
        <v>0</v>
      </c>
      <c r="BF142" s="175">
        <f>IF(N142="znížená",J142,0)</f>
        <v>0</v>
      </c>
      <c r="BG142" s="175">
        <f>IF(N142="zákl. prenesená",J142,0)</f>
        <v>0</v>
      </c>
      <c r="BH142" s="175">
        <f>IF(N142="zníž. prenesená",J142,0)</f>
        <v>0</v>
      </c>
      <c r="BI142" s="175">
        <f>IF(N142="nulová",J142,0)</f>
        <v>0</v>
      </c>
      <c r="BJ142" s="17" t="s">
        <v>124</v>
      </c>
      <c r="BK142" s="175">
        <f>ROUND(I142*H142,2)</f>
        <v>0</v>
      </c>
      <c r="BL142" s="17" t="s">
        <v>129</v>
      </c>
      <c r="BM142" s="174" t="s">
        <v>164</v>
      </c>
    </row>
    <row r="143" spans="1:65" s="2" customFormat="1" ht="24" customHeight="1">
      <c r="A143" s="32"/>
      <c r="B143" s="161"/>
      <c r="C143" s="162" t="s">
        <v>165</v>
      </c>
      <c r="D143" s="162" t="s">
        <v>125</v>
      </c>
      <c r="E143" s="163" t="s">
        <v>166</v>
      </c>
      <c r="F143" s="164" t="s">
        <v>167</v>
      </c>
      <c r="G143" s="165" t="s">
        <v>128</v>
      </c>
      <c r="H143" s="166">
        <v>85.486999999999995</v>
      </c>
      <c r="I143" s="167"/>
      <c r="J143" s="168">
        <f>ROUND(I143*H143,2)</f>
        <v>0</v>
      </c>
      <c r="K143" s="169"/>
      <c r="L143" s="33"/>
      <c r="M143" s="170" t="s">
        <v>1</v>
      </c>
      <c r="N143" s="171" t="s">
        <v>41</v>
      </c>
      <c r="O143" s="58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4" t="s">
        <v>129</v>
      </c>
      <c r="AT143" s="174" t="s">
        <v>125</v>
      </c>
      <c r="AU143" s="174" t="s">
        <v>124</v>
      </c>
      <c r="AY143" s="17" t="s">
        <v>122</v>
      </c>
      <c r="BE143" s="175">
        <f>IF(N143="základná",J143,0)</f>
        <v>0</v>
      </c>
      <c r="BF143" s="175">
        <f>IF(N143="znížená",J143,0)</f>
        <v>0</v>
      </c>
      <c r="BG143" s="175">
        <f>IF(N143="zákl. prenesená",J143,0)</f>
        <v>0</v>
      </c>
      <c r="BH143" s="175">
        <f>IF(N143="zníž. prenesená",J143,0)</f>
        <v>0</v>
      </c>
      <c r="BI143" s="175">
        <f>IF(N143="nulová",J143,0)</f>
        <v>0</v>
      </c>
      <c r="BJ143" s="17" t="s">
        <v>124</v>
      </c>
      <c r="BK143" s="175">
        <f>ROUND(I143*H143,2)</f>
        <v>0</v>
      </c>
      <c r="BL143" s="17" t="s">
        <v>129</v>
      </c>
      <c r="BM143" s="174" t="s">
        <v>168</v>
      </c>
    </row>
    <row r="144" spans="1:65" s="13" customFormat="1" ht="11.25">
      <c r="B144" s="176"/>
      <c r="D144" s="177" t="s">
        <v>131</v>
      </c>
      <c r="E144" s="178" t="s">
        <v>1</v>
      </c>
      <c r="F144" s="179" t="s">
        <v>132</v>
      </c>
      <c r="H144" s="178" t="s">
        <v>1</v>
      </c>
      <c r="I144" s="180"/>
      <c r="L144" s="176"/>
      <c r="M144" s="181"/>
      <c r="N144" s="182"/>
      <c r="O144" s="182"/>
      <c r="P144" s="182"/>
      <c r="Q144" s="182"/>
      <c r="R144" s="182"/>
      <c r="S144" s="182"/>
      <c r="T144" s="183"/>
      <c r="AT144" s="178" t="s">
        <v>131</v>
      </c>
      <c r="AU144" s="178" t="s">
        <v>124</v>
      </c>
      <c r="AV144" s="13" t="s">
        <v>83</v>
      </c>
      <c r="AW144" s="13" t="s">
        <v>31</v>
      </c>
      <c r="AX144" s="13" t="s">
        <v>75</v>
      </c>
      <c r="AY144" s="178" t="s">
        <v>122</v>
      </c>
    </row>
    <row r="145" spans="1:65" s="14" customFormat="1" ht="11.25">
      <c r="B145" s="184"/>
      <c r="D145" s="177" t="s">
        <v>131</v>
      </c>
      <c r="E145" s="185" t="s">
        <v>1</v>
      </c>
      <c r="F145" s="186" t="s">
        <v>169</v>
      </c>
      <c r="H145" s="187">
        <v>5.6520000000000001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131</v>
      </c>
      <c r="AU145" s="185" t="s">
        <v>124</v>
      </c>
      <c r="AV145" s="14" t="s">
        <v>124</v>
      </c>
      <c r="AW145" s="14" t="s">
        <v>31</v>
      </c>
      <c r="AX145" s="14" t="s">
        <v>75</v>
      </c>
      <c r="AY145" s="185" t="s">
        <v>122</v>
      </c>
    </row>
    <row r="146" spans="1:65" s="14" customFormat="1" ht="11.25">
      <c r="B146" s="184"/>
      <c r="D146" s="177" t="s">
        <v>131</v>
      </c>
      <c r="E146" s="185" t="s">
        <v>1</v>
      </c>
      <c r="F146" s="186" t="s">
        <v>170</v>
      </c>
      <c r="H146" s="187">
        <v>13.188000000000001</v>
      </c>
      <c r="I146" s="188"/>
      <c r="L146" s="184"/>
      <c r="M146" s="189"/>
      <c r="N146" s="190"/>
      <c r="O146" s="190"/>
      <c r="P146" s="190"/>
      <c r="Q146" s="190"/>
      <c r="R146" s="190"/>
      <c r="S146" s="190"/>
      <c r="T146" s="191"/>
      <c r="AT146" s="185" t="s">
        <v>131</v>
      </c>
      <c r="AU146" s="185" t="s">
        <v>124</v>
      </c>
      <c r="AV146" s="14" t="s">
        <v>124</v>
      </c>
      <c r="AW146" s="14" t="s">
        <v>31</v>
      </c>
      <c r="AX146" s="14" t="s">
        <v>75</v>
      </c>
      <c r="AY146" s="185" t="s">
        <v>122</v>
      </c>
    </row>
    <row r="147" spans="1:65" s="14" customFormat="1" ht="11.25">
      <c r="B147" s="184"/>
      <c r="D147" s="177" t="s">
        <v>131</v>
      </c>
      <c r="E147" s="185" t="s">
        <v>1</v>
      </c>
      <c r="F147" s="186" t="s">
        <v>171</v>
      </c>
      <c r="H147" s="187">
        <v>3.7679999999999998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85" t="s">
        <v>131</v>
      </c>
      <c r="AU147" s="185" t="s">
        <v>124</v>
      </c>
      <c r="AV147" s="14" t="s">
        <v>124</v>
      </c>
      <c r="AW147" s="14" t="s">
        <v>31</v>
      </c>
      <c r="AX147" s="14" t="s">
        <v>75</v>
      </c>
      <c r="AY147" s="185" t="s">
        <v>122</v>
      </c>
    </row>
    <row r="148" spans="1:65" s="14" customFormat="1" ht="11.25">
      <c r="B148" s="184"/>
      <c r="D148" s="177" t="s">
        <v>131</v>
      </c>
      <c r="E148" s="185" t="s">
        <v>1</v>
      </c>
      <c r="F148" s="186" t="s">
        <v>172</v>
      </c>
      <c r="H148" s="187">
        <v>18.84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131</v>
      </c>
      <c r="AU148" s="185" t="s">
        <v>124</v>
      </c>
      <c r="AV148" s="14" t="s">
        <v>124</v>
      </c>
      <c r="AW148" s="14" t="s">
        <v>31</v>
      </c>
      <c r="AX148" s="14" t="s">
        <v>75</v>
      </c>
      <c r="AY148" s="185" t="s">
        <v>122</v>
      </c>
    </row>
    <row r="149" spans="1:65" s="13" customFormat="1" ht="11.25">
      <c r="B149" s="176"/>
      <c r="D149" s="177" t="s">
        <v>131</v>
      </c>
      <c r="E149" s="178" t="s">
        <v>1</v>
      </c>
      <c r="F149" s="179" t="s">
        <v>135</v>
      </c>
      <c r="H149" s="178" t="s">
        <v>1</v>
      </c>
      <c r="I149" s="180"/>
      <c r="L149" s="176"/>
      <c r="M149" s="181"/>
      <c r="N149" s="182"/>
      <c r="O149" s="182"/>
      <c r="P149" s="182"/>
      <c r="Q149" s="182"/>
      <c r="R149" s="182"/>
      <c r="S149" s="182"/>
      <c r="T149" s="183"/>
      <c r="AT149" s="178" t="s">
        <v>131</v>
      </c>
      <c r="AU149" s="178" t="s">
        <v>124</v>
      </c>
      <c r="AV149" s="13" t="s">
        <v>83</v>
      </c>
      <c r="AW149" s="13" t="s">
        <v>31</v>
      </c>
      <c r="AX149" s="13" t="s">
        <v>75</v>
      </c>
      <c r="AY149" s="178" t="s">
        <v>122</v>
      </c>
    </row>
    <row r="150" spans="1:65" s="14" customFormat="1" ht="11.25">
      <c r="B150" s="184"/>
      <c r="D150" s="177" t="s">
        <v>131</v>
      </c>
      <c r="E150" s="185" t="s">
        <v>1</v>
      </c>
      <c r="F150" s="186" t="s">
        <v>173</v>
      </c>
      <c r="H150" s="187">
        <v>4.4160000000000004</v>
      </c>
      <c r="I150" s="188"/>
      <c r="L150" s="184"/>
      <c r="M150" s="189"/>
      <c r="N150" s="190"/>
      <c r="O150" s="190"/>
      <c r="P150" s="190"/>
      <c r="Q150" s="190"/>
      <c r="R150" s="190"/>
      <c r="S150" s="190"/>
      <c r="T150" s="191"/>
      <c r="AT150" s="185" t="s">
        <v>131</v>
      </c>
      <c r="AU150" s="185" t="s">
        <v>124</v>
      </c>
      <c r="AV150" s="14" t="s">
        <v>124</v>
      </c>
      <c r="AW150" s="14" t="s">
        <v>31</v>
      </c>
      <c r="AX150" s="14" t="s">
        <v>75</v>
      </c>
      <c r="AY150" s="185" t="s">
        <v>122</v>
      </c>
    </row>
    <row r="151" spans="1:65" s="14" customFormat="1" ht="11.25">
      <c r="B151" s="184"/>
      <c r="D151" s="177" t="s">
        <v>131</v>
      </c>
      <c r="E151" s="185" t="s">
        <v>1</v>
      </c>
      <c r="F151" s="186" t="s">
        <v>174</v>
      </c>
      <c r="H151" s="187">
        <v>10.303000000000001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85" t="s">
        <v>131</v>
      </c>
      <c r="AU151" s="185" t="s">
        <v>124</v>
      </c>
      <c r="AV151" s="14" t="s">
        <v>124</v>
      </c>
      <c r="AW151" s="14" t="s">
        <v>31</v>
      </c>
      <c r="AX151" s="14" t="s">
        <v>75</v>
      </c>
      <c r="AY151" s="185" t="s">
        <v>122</v>
      </c>
    </row>
    <row r="152" spans="1:65" s="14" customFormat="1" ht="11.25">
      <c r="B152" s="184"/>
      <c r="D152" s="177" t="s">
        <v>131</v>
      </c>
      <c r="E152" s="185" t="s">
        <v>1</v>
      </c>
      <c r="F152" s="186" t="s">
        <v>175</v>
      </c>
      <c r="H152" s="187">
        <v>2.944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131</v>
      </c>
      <c r="AU152" s="185" t="s">
        <v>124</v>
      </c>
      <c r="AV152" s="14" t="s">
        <v>124</v>
      </c>
      <c r="AW152" s="14" t="s">
        <v>31</v>
      </c>
      <c r="AX152" s="14" t="s">
        <v>75</v>
      </c>
      <c r="AY152" s="185" t="s">
        <v>122</v>
      </c>
    </row>
    <row r="153" spans="1:65" s="14" customFormat="1" ht="11.25">
      <c r="B153" s="184"/>
      <c r="D153" s="177" t="s">
        <v>131</v>
      </c>
      <c r="E153" s="185" t="s">
        <v>1</v>
      </c>
      <c r="F153" s="186" t="s">
        <v>176</v>
      </c>
      <c r="H153" s="187">
        <v>26.376000000000001</v>
      </c>
      <c r="I153" s="188"/>
      <c r="L153" s="184"/>
      <c r="M153" s="189"/>
      <c r="N153" s="190"/>
      <c r="O153" s="190"/>
      <c r="P153" s="190"/>
      <c r="Q153" s="190"/>
      <c r="R153" s="190"/>
      <c r="S153" s="190"/>
      <c r="T153" s="191"/>
      <c r="AT153" s="185" t="s">
        <v>131</v>
      </c>
      <c r="AU153" s="185" t="s">
        <v>124</v>
      </c>
      <c r="AV153" s="14" t="s">
        <v>124</v>
      </c>
      <c r="AW153" s="14" t="s">
        <v>31</v>
      </c>
      <c r="AX153" s="14" t="s">
        <v>75</v>
      </c>
      <c r="AY153" s="185" t="s">
        <v>122</v>
      </c>
    </row>
    <row r="154" spans="1:65" s="15" customFormat="1" ht="11.25">
      <c r="B154" s="192"/>
      <c r="D154" s="177" t="s">
        <v>131</v>
      </c>
      <c r="E154" s="193" t="s">
        <v>1</v>
      </c>
      <c r="F154" s="194" t="s">
        <v>138</v>
      </c>
      <c r="H154" s="195">
        <v>85.487000000000009</v>
      </c>
      <c r="I154" s="196"/>
      <c r="L154" s="192"/>
      <c r="M154" s="197"/>
      <c r="N154" s="198"/>
      <c r="O154" s="198"/>
      <c r="P154" s="198"/>
      <c r="Q154" s="198"/>
      <c r="R154" s="198"/>
      <c r="S154" s="198"/>
      <c r="T154" s="199"/>
      <c r="AT154" s="193" t="s">
        <v>131</v>
      </c>
      <c r="AU154" s="193" t="s">
        <v>124</v>
      </c>
      <c r="AV154" s="15" t="s">
        <v>129</v>
      </c>
      <c r="AW154" s="15" t="s">
        <v>31</v>
      </c>
      <c r="AX154" s="15" t="s">
        <v>83</v>
      </c>
      <c r="AY154" s="193" t="s">
        <v>122</v>
      </c>
    </row>
    <row r="155" spans="1:65" s="2" customFormat="1" ht="16.5" customHeight="1">
      <c r="A155" s="32"/>
      <c r="B155" s="161"/>
      <c r="C155" s="200" t="s">
        <v>177</v>
      </c>
      <c r="D155" s="200" t="s">
        <v>178</v>
      </c>
      <c r="E155" s="201" t="s">
        <v>179</v>
      </c>
      <c r="F155" s="202" t="s">
        <v>180</v>
      </c>
      <c r="G155" s="203" t="s">
        <v>181</v>
      </c>
      <c r="H155" s="204">
        <v>10.739000000000001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41</v>
      </c>
      <c r="O155" s="58"/>
      <c r="P155" s="172">
        <f>O155*H155</f>
        <v>0</v>
      </c>
      <c r="Q155" s="172">
        <v>1</v>
      </c>
      <c r="R155" s="172">
        <f>Q155*H155</f>
        <v>10.739000000000001</v>
      </c>
      <c r="S155" s="172">
        <v>0</v>
      </c>
      <c r="T155" s="173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4" t="s">
        <v>161</v>
      </c>
      <c r="AT155" s="174" t="s">
        <v>178</v>
      </c>
      <c r="AU155" s="174" t="s">
        <v>124</v>
      </c>
      <c r="AY155" s="17" t="s">
        <v>122</v>
      </c>
      <c r="BE155" s="175">
        <f>IF(N155="základná",J155,0)</f>
        <v>0</v>
      </c>
      <c r="BF155" s="175">
        <f>IF(N155="znížená",J155,0)</f>
        <v>0</v>
      </c>
      <c r="BG155" s="175">
        <f>IF(N155="zákl. prenesená",J155,0)</f>
        <v>0</v>
      </c>
      <c r="BH155" s="175">
        <f>IF(N155="zníž. prenesená",J155,0)</f>
        <v>0</v>
      </c>
      <c r="BI155" s="175">
        <f>IF(N155="nulová",J155,0)</f>
        <v>0</v>
      </c>
      <c r="BJ155" s="17" t="s">
        <v>124</v>
      </c>
      <c r="BK155" s="175">
        <f>ROUND(I155*H155,2)</f>
        <v>0</v>
      </c>
      <c r="BL155" s="17" t="s">
        <v>129</v>
      </c>
      <c r="BM155" s="174" t="s">
        <v>182</v>
      </c>
    </row>
    <row r="156" spans="1:65" s="13" customFormat="1" ht="11.25">
      <c r="B156" s="176"/>
      <c r="D156" s="177" t="s">
        <v>131</v>
      </c>
      <c r="E156" s="178" t="s">
        <v>1</v>
      </c>
      <c r="F156" s="179" t="s">
        <v>132</v>
      </c>
      <c r="H156" s="178" t="s">
        <v>1</v>
      </c>
      <c r="I156" s="180"/>
      <c r="L156" s="176"/>
      <c r="M156" s="181"/>
      <c r="N156" s="182"/>
      <c r="O156" s="182"/>
      <c r="P156" s="182"/>
      <c r="Q156" s="182"/>
      <c r="R156" s="182"/>
      <c r="S156" s="182"/>
      <c r="T156" s="183"/>
      <c r="AT156" s="178" t="s">
        <v>131</v>
      </c>
      <c r="AU156" s="178" t="s">
        <v>124</v>
      </c>
      <c r="AV156" s="13" t="s">
        <v>83</v>
      </c>
      <c r="AW156" s="13" t="s">
        <v>31</v>
      </c>
      <c r="AX156" s="13" t="s">
        <v>75</v>
      </c>
      <c r="AY156" s="178" t="s">
        <v>122</v>
      </c>
    </row>
    <row r="157" spans="1:65" s="14" customFormat="1" ht="11.25">
      <c r="B157" s="184"/>
      <c r="D157" s="177" t="s">
        <v>131</v>
      </c>
      <c r="E157" s="185" t="s">
        <v>1</v>
      </c>
      <c r="F157" s="186" t="s">
        <v>183</v>
      </c>
      <c r="H157" s="187">
        <v>6.0289999999999999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131</v>
      </c>
      <c r="AU157" s="185" t="s">
        <v>124</v>
      </c>
      <c r="AV157" s="14" t="s">
        <v>124</v>
      </c>
      <c r="AW157" s="14" t="s">
        <v>31</v>
      </c>
      <c r="AX157" s="14" t="s">
        <v>75</v>
      </c>
      <c r="AY157" s="185" t="s">
        <v>122</v>
      </c>
    </row>
    <row r="158" spans="1:65" s="13" customFormat="1" ht="11.25">
      <c r="B158" s="176"/>
      <c r="D158" s="177" t="s">
        <v>131</v>
      </c>
      <c r="E158" s="178" t="s">
        <v>1</v>
      </c>
      <c r="F158" s="179" t="s">
        <v>135</v>
      </c>
      <c r="H158" s="178" t="s">
        <v>1</v>
      </c>
      <c r="I158" s="180"/>
      <c r="L158" s="176"/>
      <c r="M158" s="181"/>
      <c r="N158" s="182"/>
      <c r="O158" s="182"/>
      <c r="P158" s="182"/>
      <c r="Q158" s="182"/>
      <c r="R158" s="182"/>
      <c r="S158" s="182"/>
      <c r="T158" s="183"/>
      <c r="AT158" s="178" t="s">
        <v>131</v>
      </c>
      <c r="AU158" s="178" t="s">
        <v>124</v>
      </c>
      <c r="AV158" s="13" t="s">
        <v>83</v>
      </c>
      <c r="AW158" s="13" t="s">
        <v>31</v>
      </c>
      <c r="AX158" s="13" t="s">
        <v>75</v>
      </c>
      <c r="AY158" s="178" t="s">
        <v>122</v>
      </c>
    </row>
    <row r="159" spans="1:65" s="14" customFormat="1" ht="11.25">
      <c r="B159" s="184"/>
      <c r="D159" s="177" t="s">
        <v>131</v>
      </c>
      <c r="E159" s="185" t="s">
        <v>1</v>
      </c>
      <c r="F159" s="186" t="s">
        <v>184</v>
      </c>
      <c r="H159" s="187">
        <v>4.71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5" t="s">
        <v>131</v>
      </c>
      <c r="AU159" s="185" t="s">
        <v>124</v>
      </c>
      <c r="AV159" s="14" t="s">
        <v>124</v>
      </c>
      <c r="AW159" s="14" t="s">
        <v>31</v>
      </c>
      <c r="AX159" s="14" t="s">
        <v>75</v>
      </c>
      <c r="AY159" s="185" t="s">
        <v>122</v>
      </c>
    </row>
    <row r="160" spans="1:65" s="15" customFormat="1" ht="11.25">
      <c r="B160" s="192"/>
      <c r="D160" s="177" t="s">
        <v>131</v>
      </c>
      <c r="E160" s="193" t="s">
        <v>1</v>
      </c>
      <c r="F160" s="194" t="s">
        <v>138</v>
      </c>
      <c r="H160" s="195">
        <v>10.739000000000001</v>
      </c>
      <c r="I160" s="196"/>
      <c r="L160" s="192"/>
      <c r="M160" s="197"/>
      <c r="N160" s="198"/>
      <c r="O160" s="198"/>
      <c r="P160" s="198"/>
      <c r="Q160" s="198"/>
      <c r="R160" s="198"/>
      <c r="S160" s="198"/>
      <c r="T160" s="199"/>
      <c r="AT160" s="193" t="s">
        <v>131</v>
      </c>
      <c r="AU160" s="193" t="s">
        <v>124</v>
      </c>
      <c r="AV160" s="15" t="s">
        <v>129</v>
      </c>
      <c r="AW160" s="15" t="s">
        <v>31</v>
      </c>
      <c r="AX160" s="15" t="s">
        <v>83</v>
      </c>
      <c r="AY160" s="193" t="s">
        <v>122</v>
      </c>
    </row>
    <row r="161" spans="1:65" s="2" customFormat="1" ht="24" customHeight="1">
      <c r="A161" s="32"/>
      <c r="B161" s="161"/>
      <c r="C161" s="200" t="s">
        <v>7</v>
      </c>
      <c r="D161" s="200" t="s">
        <v>178</v>
      </c>
      <c r="E161" s="201" t="s">
        <v>185</v>
      </c>
      <c r="F161" s="202" t="s">
        <v>186</v>
      </c>
      <c r="G161" s="203" t="s">
        <v>181</v>
      </c>
      <c r="H161" s="204">
        <v>16.108000000000001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58"/>
      <c r="P161" s="172">
        <f>O161*H161</f>
        <v>0</v>
      </c>
      <c r="Q161" s="172">
        <v>1</v>
      </c>
      <c r="R161" s="172">
        <f>Q161*H161</f>
        <v>16.108000000000001</v>
      </c>
      <c r="S161" s="172">
        <v>0</v>
      </c>
      <c r="T161" s="17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4" t="s">
        <v>161</v>
      </c>
      <c r="AT161" s="174" t="s">
        <v>178</v>
      </c>
      <c r="AU161" s="174" t="s">
        <v>124</v>
      </c>
      <c r="AY161" s="17" t="s">
        <v>122</v>
      </c>
      <c r="BE161" s="175">
        <f>IF(N161="základná",J161,0)</f>
        <v>0</v>
      </c>
      <c r="BF161" s="175">
        <f>IF(N161="znížená",J161,0)</f>
        <v>0</v>
      </c>
      <c r="BG161" s="175">
        <f>IF(N161="zákl. prenesená",J161,0)</f>
        <v>0</v>
      </c>
      <c r="BH161" s="175">
        <f>IF(N161="zníž. prenesená",J161,0)</f>
        <v>0</v>
      </c>
      <c r="BI161" s="175">
        <f>IF(N161="nulová",J161,0)</f>
        <v>0</v>
      </c>
      <c r="BJ161" s="17" t="s">
        <v>124</v>
      </c>
      <c r="BK161" s="175">
        <f>ROUND(I161*H161,2)</f>
        <v>0</v>
      </c>
      <c r="BL161" s="17" t="s">
        <v>129</v>
      </c>
      <c r="BM161" s="174" t="s">
        <v>187</v>
      </c>
    </row>
    <row r="162" spans="1:65" s="13" customFormat="1" ht="11.25">
      <c r="B162" s="176"/>
      <c r="D162" s="177" t="s">
        <v>131</v>
      </c>
      <c r="E162" s="178" t="s">
        <v>1</v>
      </c>
      <c r="F162" s="179" t="s">
        <v>132</v>
      </c>
      <c r="H162" s="178" t="s">
        <v>1</v>
      </c>
      <c r="I162" s="180"/>
      <c r="L162" s="176"/>
      <c r="M162" s="181"/>
      <c r="N162" s="182"/>
      <c r="O162" s="182"/>
      <c r="P162" s="182"/>
      <c r="Q162" s="182"/>
      <c r="R162" s="182"/>
      <c r="S162" s="182"/>
      <c r="T162" s="183"/>
      <c r="AT162" s="178" t="s">
        <v>131</v>
      </c>
      <c r="AU162" s="178" t="s">
        <v>124</v>
      </c>
      <c r="AV162" s="13" t="s">
        <v>83</v>
      </c>
      <c r="AW162" s="13" t="s">
        <v>31</v>
      </c>
      <c r="AX162" s="13" t="s">
        <v>75</v>
      </c>
      <c r="AY162" s="178" t="s">
        <v>122</v>
      </c>
    </row>
    <row r="163" spans="1:65" s="14" customFormat="1" ht="11.25">
      <c r="B163" s="184"/>
      <c r="D163" s="177" t="s">
        <v>131</v>
      </c>
      <c r="E163" s="185" t="s">
        <v>1</v>
      </c>
      <c r="F163" s="186" t="s">
        <v>188</v>
      </c>
      <c r="H163" s="187">
        <v>9.0429999999999993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5" t="s">
        <v>131</v>
      </c>
      <c r="AU163" s="185" t="s">
        <v>124</v>
      </c>
      <c r="AV163" s="14" t="s">
        <v>124</v>
      </c>
      <c r="AW163" s="14" t="s">
        <v>31</v>
      </c>
      <c r="AX163" s="14" t="s">
        <v>75</v>
      </c>
      <c r="AY163" s="185" t="s">
        <v>122</v>
      </c>
    </row>
    <row r="164" spans="1:65" s="13" customFormat="1" ht="11.25">
      <c r="B164" s="176"/>
      <c r="D164" s="177" t="s">
        <v>131</v>
      </c>
      <c r="E164" s="178" t="s">
        <v>1</v>
      </c>
      <c r="F164" s="179" t="s">
        <v>135</v>
      </c>
      <c r="H164" s="178" t="s">
        <v>1</v>
      </c>
      <c r="I164" s="180"/>
      <c r="L164" s="176"/>
      <c r="M164" s="181"/>
      <c r="N164" s="182"/>
      <c r="O164" s="182"/>
      <c r="P164" s="182"/>
      <c r="Q164" s="182"/>
      <c r="R164" s="182"/>
      <c r="S164" s="182"/>
      <c r="T164" s="183"/>
      <c r="AT164" s="178" t="s">
        <v>131</v>
      </c>
      <c r="AU164" s="178" t="s">
        <v>124</v>
      </c>
      <c r="AV164" s="13" t="s">
        <v>83</v>
      </c>
      <c r="AW164" s="13" t="s">
        <v>31</v>
      </c>
      <c r="AX164" s="13" t="s">
        <v>75</v>
      </c>
      <c r="AY164" s="178" t="s">
        <v>122</v>
      </c>
    </row>
    <row r="165" spans="1:65" s="14" customFormat="1" ht="11.25">
      <c r="B165" s="184"/>
      <c r="D165" s="177" t="s">
        <v>131</v>
      </c>
      <c r="E165" s="185" t="s">
        <v>1</v>
      </c>
      <c r="F165" s="186" t="s">
        <v>189</v>
      </c>
      <c r="H165" s="187">
        <v>7.0650000000000004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131</v>
      </c>
      <c r="AU165" s="185" t="s">
        <v>124</v>
      </c>
      <c r="AV165" s="14" t="s">
        <v>124</v>
      </c>
      <c r="AW165" s="14" t="s">
        <v>31</v>
      </c>
      <c r="AX165" s="14" t="s">
        <v>75</v>
      </c>
      <c r="AY165" s="185" t="s">
        <v>122</v>
      </c>
    </row>
    <row r="166" spans="1:65" s="15" customFormat="1" ht="11.25">
      <c r="B166" s="192"/>
      <c r="D166" s="177" t="s">
        <v>131</v>
      </c>
      <c r="E166" s="193" t="s">
        <v>1</v>
      </c>
      <c r="F166" s="194" t="s">
        <v>138</v>
      </c>
      <c r="H166" s="195">
        <v>16.108000000000001</v>
      </c>
      <c r="I166" s="196"/>
      <c r="L166" s="192"/>
      <c r="M166" s="197"/>
      <c r="N166" s="198"/>
      <c r="O166" s="198"/>
      <c r="P166" s="198"/>
      <c r="Q166" s="198"/>
      <c r="R166" s="198"/>
      <c r="S166" s="198"/>
      <c r="T166" s="199"/>
      <c r="AT166" s="193" t="s">
        <v>131</v>
      </c>
      <c r="AU166" s="193" t="s">
        <v>124</v>
      </c>
      <c r="AV166" s="15" t="s">
        <v>129</v>
      </c>
      <c r="AW166" s="15" t="s">
        <v>31</v>
      </c>
      <c r="AX166" s="15" t="s">
        <v>83</v>
      </c>
      <c r="AY166" s="193" t="s">
        <v>122</v>
      </c>
    </row>
    <row r="167" spans="1:65" s="2" customFormat="1" ht="24" customHeight="1">
      <c r="A167" s="32"/>
      <c r="B167" s="161"/>
      <c r="C167" s="200" t="s">
        <v>190</v>
      </c>
      <c r="D167" s="200" t="s">
        <v>178</v>
      </c>
      <c r="E167" s="201" t="s">
        <v>191</v>
      </c>
      <c r="F167" s="202" t="s">
        <v>192</v>
      </c>
      <c r="G167" s="203" t="s">
        <v>181</v>
      </c>
      <c r="H167" s="204">
        <v>109.932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58"/>
      <c r="P167" s="172">
        <f>O167*H167</f>
        <v>0</v>
      </c>
      <c r="Q167" s="172">
        <v>1</v>
      </c>
      <c r="R167" s="172">
        <f>Q167*H167</f>
        <v>109.932</v>
      </c>
      <c r="S167" s="172">
        <v>0</v>
      </c>
      <c r="T167" s="173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4" t="s">
        <v>161</v>
      </c>
      <c r="AT167" s="174" t="s">
        <v>178</v>
      </c>
      <c r="AU167" s="174" t="s">
        <v>124</v>
      </c>
      <c r="AY167" s="17" t="s">
        <v>122</v>
      </c>
      <c r="BE167" s="175">
        <f>IF(N167="základná",J167,0)</f>
        <v>0</v>
      </c>
      <c r="BF167" s="175">
        <f>IF(N167="znížená",J167,0)</f>
        <v>0</v>
      </c>
      <c r="BG167" s="175">
        <f>IF(N167="zákl. prenesená",J167,0)</f>
        <v>0</v>
      </c>
      <c r="BH167" s="175">
        <f>IF(N167="zníž. prenesená",J167,0)</f>
        <v>0</v>
      </c>
      <c r="BI167" s="175">
        <f>IF(N167="nulová",J167,0)</f>
        <v>0</v>
      </c>
      <c r="BJ167" s="17" t="s">
        <v>124</v>
      </c>
      <c r="BK167" s="175">
        <f>ROUND(I167*H167,2)</f>
        <v>0</v>
      </c>
      <c r="BL167" s="17" t="s">
        <v>129</v>
      </c>
      <c r="BM167" s="174" t="s">
        <v>193</v>
      </c>
    </row>
    <row r="168" spans="1:65" s="13" customFormat="1" ht="11.25">
      <c r="B168" s="176"/>
      <c r="D168" s="177" t="s">
        <v>131</v>
      </c>
      <c r="E168" s="178" t="s">
        <v>1</v>
      </c>
      <c r="F168" s="179" t="s">
        <v>132</v>
      </c>
      <c r="H168" s="178" t="s">
        <v>1</v>
      </c>
      <c r="I168" s="180"/>
      <c r="L168" s="176"/>
      <c r="M168" s="181"/>
      <c r="N168" s="182"/>
      <c r="O168" s="182"/>
      <c r="P168" s="182"/>
      <c r="Q168" s="182"/>
      <c r="R168" s="182"/>
      <c r="S168" s="182"/>
      <c r="T168" s="183"/>
      <c r="AT168" s="178" t="s">
        <v>131</v>
      </c>
      <c r="AU168" s="178" t="s">
        <v>124</v>
      </c>
      <c r="AV168" s="13" t="s">
        <v>83</v>
      </c>
      <c r="AW168" s="13" t="s">
        <v>31</v>
      </c>
      <c r="AX168" s="13" t="s">
        <v>75</v>
      </c>
      <c r="AY168" s="178" t="s">
        <v>122</v>
      </c>
    </row>
    <row r="169" spans="1:65" s="14" customFormat="1" ht="11.25">
      <c r="B169" s="184"/>
      <c r="D169" s="177" t="s">
        <v>131</v>
      </c>
      <c r="E169" s="185" t="s">
        <v>1</v>
      </c>
      <c r="F169" s="186" t="s">
        <v>194</v>
      </c>
      <c r="H169" s="187">
        <v>21.100999999999999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5" t="s">
        <v>131</v>
      </c>
      <c r="AU169" s="185" t="s">
        <v>124</v>
      </c>
      <c r="AV169" s="14" t="s">
        <v>124</v>
      </c>
      <c r="AW169" s="14" t="s">
        <v>31</v>
      </c>
      <c r="AX169" s="14" t="s">
        <v>75</v>
      </c>
      <c r="AY169" s="185" t="s">
        <v>122</v>
      </c>
    </row>
    <row r="170" spans="1:65" s="14" customFormat="1" ht="11.25">
      <c r="B170" s="184"/>
      <c r="D170" s="177" t="s">
        <v>131</v>
      </c>
      <c r="E170" s="185" t="s">
        <v>1</v>
      </c>
      <c r="F170" s="186" t="s">
        <v>195</v>
      </c>
      <c r="H170" s="187">
        <v>30.143999999999998</v>
      </c>
      <c r="I170" s="188"/>
      <c r="L170" s="184"/>
      <c r="M170" s="189"/>
      <c r="N170" s="190"/>
      <c r="O170" s="190"/>
      <c r="P170" s="190"/>
      <c r="Q170" s="190"/>
      <c r="R170" s="190"/>
      <c r="S170" s="190"/>
      <c r="T170" s="191"/>
      <c r="AT170" s="185" t="s">
        <v>131</v>
      </c>
      <c r="AU170" s="185" t="s">
        <v>124</v>
      </c>
      <c r="AV170" s="14" t="s">
        <v>124</v>
      </c>
      <c r="AW170" s="14" t="s">
        <v>31</v>
      </c>
      <c r="AX170" s="14" t="s">
        <v>75</v>
      </c>
      <c r="AY170" s="185" t="s">
        <v>122</v>
      </c>
    </row>
    <row r="171" spans="1:65" s="13" customFormat="1" ht="11.25">
      <c r="B171" s="176"/>
      <c r="D171" s="177" t="s">
        <v>131</v>
      </c>
      <c r="E171" s="178" t="s">
        <v>1</v>
      </c>
      <c r="F171" s="179" t="s">
        <v>135</v>
      </c>
      <c r="H171" s="178" t="s">
        <v>1</v>
      </c>
      <c r="I171" s="180"/>
      <c r="L171" s="176"/>
      <c r="M171" s="181"/>
      <c r="N171" s="182"/>
      <c r="O171" s="182"/>
      <c r="P171" s="182"/>
      <c r="Q171" s="182"/>
      <c r="R171" s="182"/>
      <c r="S171" s="182"/>
      <c r="T171" s="183"/>
      <c r="AT171" s="178" t="s">
        <v>131</v>
      </c>
      <c r="AU171" s="178" t="s">
        <v>124</v>
      </c>
      <c r="AV171" s="13" t="s">
        <v>83</v>
      </c>
      <c r="AW171" s="13" t="s">
        <v>31</v>
      </c>
      <c r="AX171" s="13" t="s">
        <v>75</v>
      </c>
      <c r="AY171" s="178" t="s">
        <v>122</v>
      </c>
    </row>
    <row r="172" spans="1:65" s="14" customFormat="1" ht="11.25">
      <c r="B172" s="184"/>
      <c r="D172" s="177" t="s">
        <v>131</v>
      </c>
      <c r="E172" s="185" t="s">
        <v>1</v>
      </c>
      <c r="F172" s="186" t="s">
        <v>196</v>
      </c>
      <c r="H172" s="187">
        <v>16.484999999999999</v>
      </c>
      <c r="I172" s="188"/>
      <c r="L172" s="184"/>
      <c r="M172" s="189"/>
      <c r="N172" s="190"/>
      <c r="O172" s="190"/>
      <c r="P172" s="190"/>
      <c r="Q172" s="190"/>
      <c r="R172" s="190"/>
      <c r="S172" s="190"/>
      <c r="T172" s="191"/>
      <c r="AT172" s="185" t="s">
        <v>131</v>
      </c>
      <c r="AU172" s="185" t="s">
        <v>124</v>
      </c>
      <c r="AV172" s="14" t="s">
        <v>124</v>
      </c>
      <c r="AW172" s="14" t="s">
        <v>31</v>
      </c>
      <c r="AX172" s="14" t="s">
        <v>75</v>
      </c>
      <c r="AY172" s="185" t="s">
        <v>122</v>
      </c>
    </row>
    <row r="173" spans="1:65" s="14" customFormat="1" ht="11.25">
      <c r="B173" s="184"/>
      <c r="D173" s="177" t="s">
        <v>131</v>
      </c>
      <c r="E173" s="185" t="s">
        <v>1</v>
      </c>
      <c r="F173" s="186" t="s">
        <v>197</v>
      </c>
      <c r="H173" s="187">
        <v>42.201999999999998</v>
      </c>
      <c r="I173" s="188"/>
      <c r="L173" s="184"/>
      <c r="M173" s="189"/>
      <c r="N173" s="190"/>
      <c r="O173" s="190"/>
      <c r="P173" s="190"/>
      <c r="Q173" s="190"/>
      <c r="R173" s="190"/>
      <c r="S173" s="190"/>
      <c r="T173" s="191"/>
      <c r="AT173" s="185" t="s">
        <v>131</v>
      </c>
      <c r="AU173" s="185" t="s">
        <v>124</v>
      </c>
      <c r="AV173" s="14" t="s">
        <v>124</v>
      </c>
      <c r="AW173" s="14" t="s">
        <v>31</v>
      </c>
      <c r="AX173" s="14" t="s">
        <v>75</v>
      </c>
      <c r="AY173" s="185" t="s">
        <v>122</v>
      </c>
    </row>
    <row r="174" spans="1:65" s="15" customFormat="1" ht="11.25">
      <c r="B174" s="192"/>
      <c r="D174" s="177" t="s">
        <v>131</v>
      </c>
      <c r="E174" s="193" t="s">
        <v>1</v>
      </c>
      <c r="F174" s="194" t="s">
        <v>138</v>
      </c>
      <c r="H174" s="195">
        <v>109.93199999999999</v>
      </c>
      <c r="I174" s="196"/>
      <c r="L174" s="192"/>
      <c r="M174" s="197"/>
      <c r="N174" s="198"/>
      <c r="O174" s="198"/>
      <c r="P174" s="198"/>
      <c r="Q174" s="198"/>
      <c r="R174" s="198"/>
      <c r="S174" s="198"/>
      <c r="T174" s="199"/>
      <c r="AT174" s="193" t="s">
        <v>131</v>
      </c>
      <c r="AU174" s="193" t="s">
        <v>124</v>
      </c>
      <c r="AV174" s="15" t="s">
        <v>129</v>
      </c>
      <c r="AW174" s="15" t="s">
        <v>31</v>
      </c>
      <c r="AX174" s="15" t="s">
        <v>83</v>
      </c>
      <c r="AY174" s="193" t="s">
        <v>122</v>
      </c>
    </row>
    <row r="175" spans="1:65" s="2" customFormat="1" ht="24" customHeight="1">
      <c r="A175" s="32"/>
      <c r="B175" s="161"/>
      <c r="C175" s="162" t="s">
        <v>198</v>
      </c>
      <c r="D175" s="162" t="s">
        <v>125</v>
      </c>
      <c r="E175" s="163" t="s">
        <v>199</v>
      </c>
      <c r="F175" s="164" t="s">
        <v>200</v>
      </c>
      <c r="G175" s="165" t="s">
        <v>128</v>
      </c>
      <c r="H175" s="166">
        <v>34.590000000000003</v>
      </c>
      <c r="I175" s="167"/>
      <c r="J175" s="168">
        <f>ROUND(I175*H175,2)</f>
        <v>0</v>
      </c>
      <c r="K175" s="169"/>
      <c r="L175" s="33"/>
      <c r="M175" s="170" t="s">
        <v>1</v>
      </c>
      <c r="N175" s="171" t="s">
        <v>41</v>
      </c>
      <c r="O175" s="58"/>
      <c r="P175" s="172">
        <f>O175*H175</f>
        <v>0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4" t="s">
        <v>129</v>
      </c>
      <c r="AT175" s="174" t="s">
        <v>125</v>
      </c>
      <c r="AU175" s="174" t="s">
        <v>124</v>
      </c>
      <c r="AY175" s="17" t="s">
        <v>122</v>
      </c>
      <c r="BE175" s="175">
        <f>IF(N175="základná",J175,0)</f>
        <v>0</v>
      </c>
      <c r="BF175" s="175">
        <f>IF(N175="znížená",J175,0)</f>
        <v>0</v>
      </c>
      <c r="BG175" s="175">
        <f>IF(N175="zákl. prenesená",J175,0)</f>
        <v>0</v>
      </c>
      <c r="BH175" s="175">
        <f>IF(N175="zníž. prenesená",J175,0)</f>
        <v>0</v>
      </c>
      <c r="BI175" s="175">
        <f>IF(N175="nulová",J175,0)</f>
        <v>0</v>
      </c>
      <c r="BJ175" s="17" t="s">
        <v>124</v>
      </c>
      <c r="BK175" s="175">
        <f>ROUND(I175*H175,2)</f>
        <v>0</v>
      </c>
      <c r="BL175" s="17" t="s">
        <v>129</v>
      </c>
      <c r="BM175" s="174" t="s">
        <v>201</v>
      </c>
    </row>
    <row r="176" spans="1:65" s="14" customFormat="1" ht="11.25">
      <c r="B176" s="184"/>
      <c r="D176" s="177" t="s">
        <v>131</v>
      </c>
      <c r="E176" s="185" t="s">
        <v>1</v>
      </c>
      <c r="F176" s="186" t="s">
        <v>146</v>
      </c>
      <c r="H176" s="187">
        <v>34.590000000000003</v>
      </c>
      <c r="I176" s="188"/>
      <c r="L176" s="184"/>
      <c r="M176" s="189"/>
      <c r="N176" s="190"/>
      <c r="O176" s="190"/>
      <c r="P176" s="190"/>
      <c r="Q176" s="190"/>
      <c r="R176" s="190"/>
      <c r="S176" s="190"/>
      <c r="T176" s="191"/>
      <c r="AT176" s="185" t="s">
        <v>131</v>
      </c>
      <c r="AU176" s="185" t="s">
        <v>124</v>
      </c>
      <c r="AV176" s="14" t="s">
        <v>124</v>
      </c>
      <c r="AW176" s="14" t="s">
        <v>31</v>
      </c>
      <c r="AX176" s="14" t="s">
        <v>75</v>
      </c>
      <c r="AY176" s="185" t="s">
        <v>122</v>
      </c>
    </row>
    <row r="177" spans="1:65" s="15" customFormat="1" ht="11.25">
      <c r="B177" s="192"/>
      <c r="D177" s="177" t="s">
        <v>131</v>
      </c>
      <c r="E177" s="193" t="s">
        <v>1</v>
      </c>
      <c r="F177" s="194" t="s">
        <v>138</v>
      </c>
      <c r="H177" s="195">
        <v>34.590000000000003</v>
      </c>
      <c r="I177" s="196"/>
      <c r="L177" s="192"/>
      <c r="M177" s="197"/>
      <c r="N177" s="198"/>
      <c r="O177" s="198"/>
      <c r="P177" s="198"/>
      <c r="Q177" s="198"/>
      <c r="R177" s="198"/>
      <c r="S177" s="198"/>
      <c r="T177" s="199"/>
      <c r="AT177" s="193" t="s">
        <v>131</v>
      </c>
      <c r="AU177" s="193" t="s">
        <v>124</v>
      </c>
      <c r="AV177" s="15" t="s">
        <v>129</v>
      </c>
      <c r="AW177" s="15" t="s">
        <v>31</v>
      </c>
      <c r="AX177" s="15" t="s">
        <v>83</v>
      </c>
      <c r="AY177" s="193" t="s">
        <v>122</v>
      </c>
    </row>
    <row r="178" spans="1:65" s="2" customFormat="1" ht="24" customHeight="1">
      <c r="A178" s="32"/>
      <c r="B178" s="161"/>
      <c r="C178" s="200" t="s">
        <v>202</v>
      </c>
      <c r="D178" s="200" t="s">
        <v>178</v>
      </c>
      <c r="E178" s="201" t="s">
        <v>185</v>
      </c>
      <c r="F178" s="202" t="s">
        <v>186</v>
      </c>
      <c r="G178" s="203" t="s">
        <v>181</v>
      </c>
      <c r="H178" s="204">
        <v>55.344000000000001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58"/>
      <c r="P178" s="172">
        <f>O178*H178</f>
        <v>0</v>
      </c>
      <c r="Q178" s="172">
        <v>1</v>
      </c>
      <c r="R178" s="172">
        <f>Q178*H178</f>
        <v>55.344000000000001</v>
      </c>
      <c r="S178" s="172">
        <v>0</v>
      </c>
      <c r="T178" s="173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4" t="s">
        <v>161</v>
      </c>
      <c r="AT178" s="174" t="s">
        <v>178</v>
      </c>
      <c r="AU178" s="174" t="s">
        <v>124</v>
      </c>
      <c r="AY178" s="17" t="s">
        <v>122</v>
      </c>
      <c r="BE178" s="175">
        <f>IF(N178="základná",J178,0)</f>
        <v>0</v>
      </c>
      <c r="BF178" s="175">
        <f>IF(N178="znížená",J178,0)</f>
        <v>0</v>
      </c>
      <c r="BG178" s="175">
        <f>IF(N178="zákl. prenesená",J178,0)</f>
        <v>0</v>
      </c>
      <c r="BH178" s="175">
        <f>IF(N178="zníž. prenesená",J178,0)</f>
        <v>0</v>
      </c>
      <c r="BI178" s="175">
        <f>IF(N178="nulová",J178,0)</f>
        <v>0</v>
      </c>
      <c r="BJ178" s="17" t="s">
        <v>124</v>
      </c>
      <c r="BK178" s="175">
        <f>ROUND(I178*H178,2)</f>
        <v>0</v>
      </c>
      <c r="BL178" s="17" t="s">
        <v>129</v>
      </c>
      <c r="BM178" s="174" t="s">
        <v>203</v>
      </c>
    </row>
    <row r="179" spans="1:65" s="14" customFormat="1" ht="11.25">
      <c r="B179" s="184"/>
      <c r="D179" s="177" t="s">
        <v>131</v>
      </c>
      <c r="E179" s="185" t="s">
        <v>1</v>
      </c>
      <c r="F179" s="186" t="s">
        <v>204</v>
      </c>
      <c r="H179" s="187">
        <v>55.344000000000001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5" t="s">
        <v>131</v>
      </c>
      <c r="AU179" s="185" t="s">
        <v>124</v>
      </c>
      <c r="AV179" s="14" t="s">
        <v>124</v>
      </c>
      <c r="AW179" s="14" t="s">
        <v>31</v>
      </c>
      <c r="AX179" s="14" t="s">
        <v>83</v>
      </c>
      <c r="AY179" s="185" t="s">
        <v>122</v>
      </c>
    </row>
    <row r="180" spans="1:65" s="2" customFormat="1" ht="16.5" customHeight="1">
      <c r="A180" s="32"/>
      <c r="B180" s="161"/>
      <c r="C180" s="162" t="s">
        <v>205</v>
      </c>
      <c r="D180" s="162" t="s">
        <v>125</v>
      </c>
      <c r="E180" s="163" t="s">
        <v>206</v>
      </c>
      <c r="F180" s="164" t="s">
        <v>207</v>
      </c>
      <c r="G180" s="165" t="s">
        <v>208</v>
      </c>
      <c r="H180" s="166">
        <v>2702.8</v>
      </c>
      <c r="I180" s="167"/>
      <c r="J180" s="168">
        <f>ROUND(I180*H180,2)</f>
        <v>0</v>
      </c>
      <c r="K180" s="169"/>
      <c r="L180" s="33"/>
      <c r="M180" s="170" t="s">
        <v>1</v>
      </c>
      <c r="N180" s="171" t="s">
        <v>41</v>
      </c>
      <c r="O180" s="58"/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4" t="s">
        <v>129</v>
      </c>
      <c r="AT180" s="174" t="s">
        <v>125</v>
      </c>
      <c r="AU180" s="174" t="s">
        <v>124</v>
      </c>
      <c r="AY180" s="17" t="s">
        <v>122</v>
      </c>
      <c r="BE180" s="175">
        <f>IF(N180="základná",J180,0)</f>
        <v>0</v>
      </c>
      <c r="BF180" s="175">
        <f>IF(N180="znížená",J180,0)</f>
        <v>0</v>
      </c>
      <c r="BG180" s="175">
        <f>IF(N180="zákl. prenesená",J180,0)</f>
        <v>0</v>
      </c>
      <c r="BH180" s="175">
        <f>IF(N180="zníž. prenesená",J180,0)</f>
        <v>0</v>
      </c>
      <c r="BI180" s="175">
        <f>IF(N180="nulová",J180,0)</f>
        <v>0</v>
      </c>
      <c r="BJ180" s="17" t="s">
        <v>124</v>
      </c>
      <c r="BK180" s="175">
        <f>ROUND(I180*H180,2)</f>
        <v>0</v>
      </c>
      <c r="BL180" s="17" t="s">
        <v>129</v>
      </c>
      <c r="BM180" s="174" t="s">
        <v>209</v>
      </c>
    </row>
    <row r="181" spans="1:65" s="2" customFormat="1" ht="16.5" customHeight="1">
      <c r="A181" s="32"/>
      <c r="B181" s="161"/>
      <c r="C181" s="200" t="s">
        <v>210</v>
      </c>
      <c r="D181" s="200" t="s">
        <v>178</v>
      </c>
      <c r="E181" s="201" t="s">
        <v>211</v>
      </c>
      <c r="F181" s="202" t="s">
        <v>212</v>
      </c>
      <c r="G181" s="203" t="s">
        <v>213</v>
      </c>
      <c r="H181" s="204">
        <v>83.516999999999996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58"/>
      <c r="P181" s="172">
        <f>O181*H181</f>
        <v>0</v>
      </c>
      <c r="Q181" s="172">
        <v>1E-3</v>
      </c>
      <c r="R181" s="172">
        <f>Q181*H181</f>
        <v>8.3516999999999994E-2</v>
      </c>
      <c r="S181" s="172">
        <v>0</v>
      </c>
      <c r="T181" s="173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4" t="s">
        <v>161</v>
      </c>
      <c r="AT181" s="174" t="s">
        <v>178</v>
      </c>
      <c r="AU181" s="174" t="s">
        <v>124</v>
      </c>
      <c r="AY181" s="17" t="s">
        <v>122</v>
      </c>
      <c r="BE181" s="175">
        <f>IF(N181="základná",J181,0)</f>
        <v>0</v>
      </c>
      <c r="BF181" s="175">
        <f>IF(N181="znížená",J181,0)</f>
        <v>0</v>
      </c>
      <c r="BG181" s="175">
        <f>IF(N181="zákl. prenesená",J181,0)</f>
        <v>0</v>
      </c>
      <c r="BH181" s="175">
        <f>IF(N181="zníž. prenesená",J181,0)</f>
        <v>0</v>
      </c>
      <c r="BI181" s="175">
        <f>IF(N181="nulová",J181,0)</f>
        <v>0</v>
      </c>
      <c r="BJ181" s="17" t="s">
        <v>124</v>
      </c>
      <c r="BK181" s="175">
        <f>ROUND(I181*H181,2)</f>
        <v>0</v>
      </c>
      <c r="BL181" s="17" t="s">
        <v>129</v>
      </c>
      <c r="BM181" s="174" t="s">
        <v>214</v>
      </c>
    </row>
    <row r="182" spans="1:65" s="14" customFormat="1" ht="11.25">
      <c r="B182" s="184"/>
      <c r="D182" s="177" t="s">
        <v>131</v>
      </c>
      <c r="F182" s="186" t="s">
        <v>215</v>
      </c>
      <c r="H182" s="187">
        <v>83.516999999999996</v>
      </c>
      <c r="I182" s="188"/>
      <c r="L182" s="184"/>
      <c r="M182" s="189"/>
      <c r="N182" s="190"/>
      <c r="O182" s="190"/>
      <c r="P182" s="190"/>
      <c r="Q182" s="190"/>
      <c r="R182" s="190"/>
      <c r="S182" s="190"/>
      <c r="T182" s="191"/>
      <c r="AT182" s="185" t="s">
        <v>131</v>
      </c>
      <c r="AU182" s="185" t="s">
        <v>124</v>
      </c>
      <c r="AV182" s="14" t="s">
        <v>124</v>
      </c>
      <c r="AW182" s="14" t="s">
        <v>3</v>
      </c>
      <c r="AX182" s="14" t="s">
        <v>83</v>
      </c>
      <c r="AY182" s="185" t="s">
        <v>122</v>
      </c>
    </row>
    <row r="183" spans="1:65" s="2" customFormat="1" ht="36" customHeight="1">
      <c r="A183" s="32"/>
      <c r="B183" s="161"/>
      <c r="C183" s="162" t="s">
        <v>216</v>
      </c>
      <c r="D183" s="162" t="s">
        <v>125</v>
      </c>
      <c r="E183" s="163" t="s">
        <v>217</v>
      </c>
      <c r="F183" s="164" t="s">
        <v>218</v>
      </c>
      <c r="G183" s="165" t="s">
        <v>219</v>
      </c>
      <c r="H183" s="166">
        <v>92</v>
      </c>
      <c r="I183" s="167"/>
      <c r="J183" s="168">
        <f t="shared" ref="J183:J191" si="0">ROUND(I183*H183,2)</f>
        <v>0</v>
      </c>
      <c r="K183" s="169"/>
      <c r="L183" s="33"/>
      <c r="M183" s="170" t="s">
        <v>1</v>
      </c>
      <c r="N183" s="171" t="s">
        <v>41</v>
      </c>
      <c r="O183" s="58"/>
      <c r="P183" s="172">
        <f t="shared" ref="P183:P191" si="1">O183*H183</f>
        <v>0</v>
      </c>
      <c r="Q183" s="172">
        <v>0</v>
      </c>
      <c r="R183" s="172">
        <f t="shared" ref="R183:R191" si="2">Q183*H183</f>
        <v>0</v>
      </c>
      <c r="S183" s="172">
        <v>0</v>
      </c>
      <c r="T183" s="173">
        <f t="shared" ref="T183:T191" si="3"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4" t="s">
        <v>129</v>
      </c>
      <c r="AT183" s="174" t="s">
        <v>125</v>
      </c>
      <c r="AU183" s="174" t="s">
        <v>124</v>
      </c>
      <c r="AY183" s="17" t="s">
        <v>122</v>
      </c>
      <c r="BE183" s="175">
        <f t="shared" ref="BE183:BE191" si="4">IF(N183="základná",J183,0)</f>
        <v>0</v>
      </c>
      <c r="BF183" s="175">
        <f t="shared" ref="BF183:BF191" si="5">IF(N183="znížená",J183,0)</f>
        <v>0</v>
      </c>
      <c r="BG183" s="175">
        <f t="shared" ref="BG183:BG191" si="6">IF(N183="zákl. prenesená",J183,0)</f>
        <v>0</v>
      </c>
      <c r="BH183" s="175">
        <f t="shared" ref="BH183:BH191" si="7">IF(N183="zníž. prenesená",J183,0)</f>
        <v>0</v>
      </c>
      <c r="BI183" s="175">
        <f t="shared" ref="BI183:BI191" si="8">IF(N183="nulová",J183,0)</f>
        <v>0</v>
      </c>
      <c r="BJ183" s="17" t="s">
        <v>124</v>
      </c>
      <c r="BK183" s="175">
        <f t="shared" ref="BK183:BK191" si="9">ROUND(I183*H183,2)</f>
        <v>0</v>
      </c>
      <c r="BL183" s="17" t="s">
        <v>129</v>
      </c>
      <c r="BM183" s="174" t="s">
        <v>220</v>
      </c>
    </row>
    <row r="184" spans="1:65" s="2" customFormat="1" ht="24" customHeight="1">
      <c r="A184" s="32"/>
      <c r="B184" s="161"/>
      <c r="C184" s="162" t="s">
        <v>221</v>
      </c>
      <c r="D184" s="162" t="s">
        <v>125</v>
      </c>
      <c r="E184" s="163" t="s">
        <v>222</v>
      </c>
      <c r="F184" s="164" t="s">
        <v>223</v>
      </c>
      <c r="G184" s="165" t="s">
        <v>219</v>
      </c>
      <c r="H184" s="166">
        <v>92</v>
      </c>
      <c r="I184" s="167"/>
      <c r="J184" s="168">
        <f t="shared" si="0"/>
        <v>0</v>
      </c>
      <c r="K184" s="169"/>
      <c r="L184" s="33"/>
      <c r="M184" s="170" t="s">
        <v>1</v>
      </c>
      <c r="N184" s="171" t="s">
        <v>41</v>
      </c>
      <c r="O184" s="58"/>
      <c r="P184" s="172">
        <f t="shared" si="1"/>
        <v>0</v>
      </c>
      <c r="Q184" s="172">
        <v>0</v>
      </c>
      <c r="R184" s="172">
        <f t="shared" si="2"/>
        <v>0</v>
      </c>
      <c r="S184" s="172">
        <v>0</v>
      </c>
      <c r="T184" s="173">
        <f t="shared" si="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4" t="s">
        <v>129</v>
      </c>
      <c r="AT184" s="174" t="s">
        <v>125</v>
      </c>
      <c r="AU184" s="174" t="s">
        <v>124</v>
      </c>
      <c r="AY184" s="17" t="s">
        <v>122</v>
      </c>
      <c r="BE184" s="175">
        <f t="shared" si="4"/>
        <v>0</v>
      </c>
      <c r="BF184" s="175">
        <f t="shared" si="5"/>
        <v>0</v>
      </c>
      <c r="BG184" s="175">
        <f t="shared" si="6"/>
        <v>0</v>
      </c>
      <c r="BH184" s="175">
        <f t="shared" si="7"/>
        <v>0</v>
      </c>
      <c r="BI184" s="175">
        <f t="shared" si="8"/>
        <v>0</v>
      </c>
      <c r="BJ184" s="17" t="s">
        <v>124</v>
      </c>
      <c r="BK184" s="175">
        <f t="shared" si="9"/>
        <v>0</v>
      </c>
      <c r="BL184" s="17" t="s">
        <v>129</v>
      </c>
      <c r="BM184" s="174" t="s">
        <v>224</v>
      </c>
    </row>
    <row r="185" spans="1:65" s="2" customFormat="1" ht="16.5" customHeight="1">
      <c r="A185" s="32"/>
      <c r="B185" s="161"/>
      <c r="C185" s="200" t="s">
        <v>225</v>
      </c>
      <c r="D185" s="200" t="s">
        <v>178</v>
      </c>
      <c r="E185" s="201" t="s">
        <v>226</v>
      </c>
      <c r="F185" s="202" t="s">
        <v>227</v>
      </c>
      <c r="G185" s="203" t="s">
        <v>219</v>
      </c>
      <c r="H185" s="204">
        <v>9</v>
      </c>
      <c r="I185" s="205"/>
      <c r="J185" s="206">
        <f t="shared" si="0"/>
        <v>0</v>
      </c>
      <c r="K185" s="207"/>
      <c r="L185" s="208"/>
      <c r="M185" s="209" t="s">
        <v>1</v>
      </c>
      <c r="N185" s="210" t="s">
        <v>41</v>
      </c>
      <c r="O185" s="58"/>
      <c r="P185" s="172">
        <f t="shared" si="1"/>
        <v>0</v>
      </c>
      <c r="Q185" s="172">
        <v>2.9999999999999997E-4</v>
      </c>
      <c r="R185" s="172">
        <f t="shared" si="2"/>
        <v>2.6999999999999997E-3</v>
      </c>
      <c r="S185" s="172">
        <v>0</v>
      </c>
      <c r="T185" s="173">
        <f t="shared" si="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4" t="s">
        <v>161</v>
      </c>
      <c r="AT185" s="174" t="s">
        <v>178</v>
      </c>
      <c r="AU185" s="174" t="s">
        <v>124</v>
      </c>
      <c r="AY185" s="17" t="s">
        <v>122</v>
      </c>
      <c r="BE185" s="175">
        <f t="shared" si="4"/>
        <v>0</v>
      </c>
      <c r="BF185" s="175">
        <f t="shared" si="5"/>
        <v>0</v>
      </c>
      <c r="BG185" s="175">
        <f t="shared" si="6"/>
        <v>0</v>
      </c>
      <c r="BH185" s="175">
        <f t="shared" si="7"/>
        <v>0</v>
      </c>
      <c r="BI185" s="175">
        <f t="shared" si="8"/>
        <v>0</v>
      </c>
      <c r="BJ185" s="17" t="s">
        <v>124</v>
      </c>
      <c r="BK185" s="175">
        <f t="shared" si="9"/>
        <v>0</v>
      </c>
      <c r="BL185" s="17" t="s">
        <v>129</v>
      </c>
      <c r="BM185" s="174" t="s">
        <v>228</v>
      </c>
    </row>
    <row r="186" spans="1:65" s="2" customFormat="1" ht="16.5" customHeight="1">
      <c r="A186" s="32"/>
      <c r="B186" s="161"/>
      <c r="C186" s="200" t="s">
        <v>229</v>
      </c>
      <c r="D186" s="200" t="s">
        <v>178</v>
      </c>
      <c r="E186" s="201" t="s">
        <v>230</v>
      </c>
      <c r="F186" s="202" t="s">
        <v>231</v>
      </c>
      <c r="G186" s="203" t="s">
        <v>219</v>
      </c>
      <c r="H186" s="204">
        <v>28</v>
      </c>
      <c r="I186" s="205"/>
      <c r="J186" s="206">
        <f t="shared" si="0"/>
        <v>0</v>
      </c>
      <c r="K186" s="207"/>
      <c r="L186" s="208"/>
      <c r="M186" s="209" t="s">
        <v>1</v>
      </c>
      <c r="N186" s="210" t="s">
        <v>41</v>
      </c>
      <c r="O186" s="58"/>
      <c r="P186" s="172">
        <f t="shared" si="1"/>
        <v>0</v>
      </c>
      <c r="Q186" s="172">
        <v>2.9999999999999997E-4</v>
      </c>
      <c r="R186" s="172">
        <f t="shared" si="2"/>
        <v>8.3999999999999995E-3</v>
      </c>
      <c r="S186" s="172">
        <v>0</v>
      </c>
      <c r="T186" s="173">
        <f t="shared" si="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4" t="s">
        <v>161</v>
      </c>
      <c r="AT186" s="174" t="s">
        <v>178</v>
      </c>
      <c r="AU186" s="174" t="s">
        <v>124</v>
      </c>
      <c r="AY186" s="17" t="s">
        <v>122</v>
      </c>
      <c r="BE186" s="175">
        <f t="shared" si="4"/>
        <v>0</v>
      </c>
      <c r="BF186" s="175">
        <f t="shared" si="5"/>
        <v>0</v>
      </c>
      <c r="BG186" s="175">
        <f t="shared" si="6"/>
        <v>0</v>
      </c>
      <c r="BH186" s="175">
        <f t="shared" si="7"/>
        <v>0</v>
      </c>
      <c r="BI186" s="175">
        <f t="shared" si="8"/>
        <v>0</v>
      </c>
      <c r="BJ186" s="17" t="s">
        <v>124</v>
      </c>
      <c r="BK186" s="175">
        <f t="shared" si="9"/>
        <v>0</v>
      </c>
      <c r="BL186" s="17" t="s">
        <v>129</v>
      </c>
      <c r="BM186" s="174" t="s">
        <v>232</v>
      </c>
    </row>
    <row r="187" spans="1:65" s="2" customFormat="1" ht="16.5" customHeight="1">
      <c r="A187" s="32"/>
      <c r="B187" s="161"/>
      <c r="C187" s="200" t="s">
        <v>233</v>
      </c>
      <c r="D187" s="200" t="s">
        <v>178</v>
      </c>
      <c r="E187" s="201" t="s">
        <v>234</v>
      </c>
      <c r="F187" s="202" t="s">
        <v>235</v>
      </c>
      <c r="G187" s="203" t="s">
        <v>219</v>
      </c>
      <c r="H187" s="204">
        <v>26</v>
      </c>
      <c r="I187" s="205"/>
      <c r="J187" s="206">
        <f t="shared" si="0"/>
        <v>0</v>
      </c>
      <c r="K187" s="207"/>
      <c r="L187" s="208"/>
      <c r="M187" s="209" t="s">
        <v>1</v>
      </c>
      <c r="N187" s="210" t="s">
        <v>41</v>
      </c>
      <c r="O187" s="58"/>
      <c r="P187" s="172">
        <f t="shared" si="1"/>
        <v>0</v>
      </c>
      <c r="Q187" s="172">
        <v>2.9999999999999997E-4</v>
      </c>
      <c r="R187" s="172">
        <f t="shared" si="2"/>
        <v>7.7999999999999996E-3</v>
      </c>
      <c r="S187" s="172">
        <v>0</v>
      </c>
      <c r="T187" s="173">
        <f t="shared" si="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4" t="s">
        <v>161</v>
      </c>
      <c r="AT187" s="174" t="s">
        <v>178</v>
      </c>
      <c r="AU187" s="174" t="s">
        <v>124</v>
      </c>
      <c r="AY187" s="17" t="s">
        <v>122</v>
      </c>
      <c r="BE187" s="175">
        <f t="shared" si="4"/>
        <v>0</v>
      </c>
      <c r="BF187" s="175">
        <f t="shared" si="5"/>
        <v>0</v>
      </c>
      <c r="BG187" s="175">
        <f t="shared" si="6"/>
        <v>0</v>
      </c>
      <c r="BH187" s="175">
        <f t="shared" si="7"/>
        <v>0</v>
      </c>
      <c r="BI187" s="175">
        <f t="shared" si="8"/>
        <v>0</v>
      </c>
      <c r="BJ187" s="17" t="s">
        <v>124</v>
      </c>
      <c r="BK187" s="175">
        <f t="shared" si="9"/>
        <v>0</v>
      </c>
      <c r="BL187" s="17" t="s">
        <v>129</v>
      </c>
      <c r="BM187" s="174" t="s">
        <v>236</v>
      </c>
    </row>
    <row r="188" spans="1:65" s="2" customFormat="1" ht="16.5" customHeight="1">
      <c r="A188" s="32"/>
      <c r="B188" s="161"/>
      <c r="C188" s="200" t="s">
        <v>237</v>
      </c>
      <c r="D188" s="200" t="s">
        <v>178</v>
      </c>
      <c r="E188" s="201" t="s">
        <v>238</v>
      </c>
      <c r="F188" s="202" t="s">
        <v>239</v>
      </c>
      <c r="G188" s="203" t="s">
        <v>219</v>
      </c>
      <c r="H188" s="204">
        <v>16</v>
      </c>
      <c r="I188" s="205"/>
      <c r="J188" s="206">
        <f t="shared" si="0"/>
        <v>0</v>
      </c>
      <c r="K188" s="207"/>
      <c r="L188" s="208"/>
      <c r="M188" s="209" t="s">
        <v>1</v>
      </c>
      <c r="N188" s="210" t="s">
        <v>41</v>
      </c>
      <c r="O188" s="58"/>
      <c r="P188" s="172">
        <f t="shared" si="1"/>
        <v>0</v>
      </c>
      <c r="Q188" s="172">
        <v>2.9999999999999997E-4</v>
      </c>
      <c r="R188" s="172">
        <f t="shared" si="2"/>
        <v>4.7999999999999996E-3</v>
      </c>
      <c r="S188" s="172">
        <v>0</v>
      </c>
      <c r="T188" s="173">
        <f t="shared" si="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4" t="s">
        <v>161</v>
      </c>
      <c r="AT188" s="174" t="s">
        <v>178</v>
      </c>
      <c r="AU188" s="174" t="s">
        <v>124</v>
      </c>
      <c r="AY188" s="17" t="s">
        <v>122</v>
      </c>
      <c r="BE188" s="175">
        <f t="shared" si="4"/>
        <v>0</v>
      </c>
      <c r="BF188" s="175">
        <f t="shared" si="5"/>
        <v>0</v>
      </c>
      <c r="BG188" s="175">
        <f t="shared" si="6"/>
        <v>0</v>
      </c>
      <c r="BH188" s="175">
        <f t="shared" si="7"/>
        <v>0</v>
      </c>
      <c r="BI188" s="175">
        <f t="shared" si="8"/>
        <v>0</v>
      </c>
      <c r="BJ188" s="17" t="s">
        <v>124</v>
      </c>
      <c r="BK188" s="175">
        <f t="shared" si="9"/>
        <v>0</v>
      </c>
      <c r="BL188" s="17" t="s">
        <v>129</v>
      </c>
      <c r="BM188" s="174" t="s">
        <v>240</v>
      </c>
    </row>
    <row r="189" spans="1:65" s="2" customFormat="1" ht="16.5" customHeight="1">
      <c r="A189" s="32"/>
      <c r="B189" s="161"/>
      <c r="C189" s="200" t="s">
        <v>241</v>
      </c>
      <c r="D189" s="200" t="s">
        <v>178</v>
      </c>
      <c r="E189" s="201" t="s">
        <v>242</v>
      </c>
      <c r="F189" s="202" t="s">
        <v>243</v>
      </c>
      <c r="G189" s="203" t="s">
        <v>219</v>
      </c>
      <c r="H189" s="204">
        <v>13</v>
      </c>
      <c r="I189" s="205"/>
      <c r="J189" s="206">
        <f t="shared" si="0"/>
        <v>0</v>
      </c>
      <c r="K189" s="207"/>
      <c r="L189" s="208"/>
      <c r="M189" s="209" t="s">
        <v>1</v>
      </c>
      <c r="N189" s="210" t="s">
        <v>41</v>
      </c>
      <c r="O189" s="58"/>
      <c r="P189" s="172">
        <f t="shared" si="1"/>
        <v>0</v>
      </c>
      <c r="Q189" s="172">
        <v>2.9999999999999997E-4</v>
      </c>
      <c r="R189" s="172">
        <f t="shared" si="2"/>
        <v>3.8999999999999998E-3</v>
      </c>
      <c r="S189" s="172">
        <v>0</v>
      </c>
      <c r="T189" s="173">
        <f t="shared" si="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4" t="s">
        <v>161</v>
      </c>
      <c r="AT189" s="174" t="s">
        <v>178</v>
      </c>
      <c r="AU189" s="174" t="s">
        <v>124</v>
      </c>
      <c r="AY189" s="17" t="s">
        <v>122</v>
      </c>
      <c r="BE189" s="175">
        <f t="shared" si="4"/>
        <v>0</v>
      </c>
      <c r="BF189" s="175">
        <f t="shared" si="5"/>
        <v>0</v>
      </c>
      <c r="BG189" s="175">
        <f t="shared" si="6"/>
        <v>0</v>
      </c>
      <c r="BH189" s="175">
        <f t="shared" si="7"/>
        <v>0</v>
      </c>
      <c r="BI189" s="175">
        <f t="shared" si="8"/>
        <v>0</v>
      </c>
      <c r="BJ189" s="17" t="s">
        <v>124</v>
      </c>
      <c r="BK189" s="175">
        <f t="shared" si="9"/>
        <v>0</v>
      </c>
      <c r="BL189" s="17" t="s">
        <v>129</v>
      </c>
      <c r="BM189" s="174" t="s">
        <v>244</v>
      </c>
    </row>
    <row r="190" spans="1:65" s="2" customFormat="1" ht="24" customHeight="1">
      <c r="A190" s="32"/>
      <c r="B190" s="161"/>
      <c r="C190" s="162" t="s">
        <v>245</v>
      </c>
      <c r="D190" s="162" t="s">
        <v>125</v>
      </c>
      <c r="E190" s="163" t="s">
        <v>246</v>
      </c>
      <c r="F190" s="164" t="s">
        <v>247</v>
      </c>
      <c r="G190" s="165" t="s">
        <v>208</v>
      </c>
      <c r="H190" s="166">
        <v>2702.8</v>
      </c>
      <c r="I190" s="167"/>
      <c r="J190" s="168">
        <f t="shared" si="0"/>
        <v>0</v>
      </c>
      <c r="K190" s="169"/>
      <c r="L190" s="33"/>
      <c r="M190" s="170" t="s">
        <v>1</v>
      </c>
      <c r="N190" s="171" t="s">
        <v>41</v>
      </c>
      <c r="O190" s="58"/>
      <c r="P190" s="172">
        <f t="shared" si="1"/>
        <v>0</v>
      </c>
      <c r="Q190" s="172">
        <v>0</v>
      </c>
      <c r="R190" s="172">
        <f t="shared" si="2"/>
        <v>0</v>
      </c>
      <c r="S190" s="172">
        <v>0</v>
      </c>
      <c r="T190" s="173">
        <f t="shared" si="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4" t="s">
        <v>129</v>
      </c>
      <c r="AT190" s="174" t="s">
        <v>125</v>
      </c>
      <c r="AU190" s="174" t="s">
        <v>124</v>
      </c>
      <c r="AY190" s="17" t="s">
        <v>122</v>
      </c>
      <c r="BE190" s="175">
        <f t="shared" si="4"/>
        <v>0</v>
      </c>
      <c r="BF190" s="175">
        <f t="shared" si="5"/>
        <v>0</v>
      </c>
      <c r="BG190" s="175">
        <f t="shared" si="6"/>
        <v>0</v>
      </c>
      <c r="BH190" s="175">
        <f t="shared" si="7"/>
        <v>0</v>
      </c>
      <c r="BI190" s="175">
        <f t="shared" si="8"/>
        <v>0</v>
      </c>
      <c r="BJ190" s="17" t="s">
        <v>124</v>
      </c>
      <c r="BK190" s="175">
        <f t="shared" si="9"/>
        <v>0</v>
      </c>
      <c r="BL190" s="17" t="s">
        <v>129</v>
      </c>
      <c r="BM190" s="174" t="s">
        <v>248</v>
      </c>
    </row>
    <row r="191" spans="1:65" s="2" customFormat="1" ht="24" customHeight="1">
      <c r="A191" s="32"/>
      <c r="B191" s="161"/>
      <c r="C191" s="162" t="s">
        <v>249</v>
      </c>
      <c r="D191" s="162" t="s">
        <v>125</v>
      </c>
      <c r="E191" s="163" t="s">
        <v>250</v>
      </c>
      <c r="F191" s="164" t="s">
        <v>251</v>
      </c>
      <c r="G191" s="165" t="s">
        <v>208</v>
      </c>
      <c r="H191" s="166">
        <v>2702.8</v>
      </c>
      <c r="I191" s="167"/>
      <c r="J191" s="168">
        <f t="shared" si="0"/>
        <v>0</v>
      </c>
      <c r="K191" s="169"/>
      <c r="L191" s="33"/>
      <c r="M191" s="170" t="s">
        <v>1</v>
      </c>
      <c r="N191" s="171" t="s">
        <v>41</v>
      </c>
      <c r="O191" s="58"/>
      <c r="P191" s="172">
        <f t="shared" si="1"/>
        <v>0</v>
      </c>
      <c r="Q191" s="172">
        <v>0</v>
      </c>
      <c r="R191" s="172">
        <f t="shared" si="2"/>
        <v>0</v>
      </c>
      <c r="S191" s="172">
        <v>0</v>
      </c>
      <c r="T191" s="173">
        <f t="shared" si="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4" t="s">
        <v>129</v>
      </c>
      <c r="AT191" s="174" t="s">
        <v>125</v>
      </c>
      <c r="AU191" s="174" t="s">
        <v>124</v>
      </c>
      <c r="AY191" s="17" t="s">
        <v>122</v>
      </c>
      <c r="BE191" s="175">
        <f t="shared" si="4"/>
        <v>0</v>
      </c>
      <c r="BF191" s="175">
        <f t="shared" si="5"/>
        <v>0</v>
      </c>
      <c r="BG191" s="175">
        <f t="shared" si="6"/>
        <v>0</v>
      </c>
      <c r="BH191" s="175">
        <f t="shared" si="7"/>
        <v>0</v>
      </c>
      <c r="BI191" s="175">
        <f t="shared" si="8"/>
        <v>0</v>
      </c>
      <c r="BJ191" s="17" t="s">
        <v>124</v>
      </c>
      <c r="BK191" s="175">
        <f t="shared" si="9"/>
        <v>0</v>
      </c>
      <c r="BL191" s="17" t="s">
        <v>129</v>
      </c>
      <c r="BM191" s="174" t="s">
        <v>252</v>
      </c>
    </row>
    <row r="192" spans="1:65" s="12" customFormat="1" ht="22.9" customHeight="1">
      <c r="B192" s="148"/>
      <c r="D192" s="149" t="s">
        <v>74</v>
      </c>
      <c r="E192" s="159" t="s">
        <v>124</v>
      </c>
      <c r="F192" s="159" t="s">
        <v>253</v>
      </c>
      <c r="I192" s="151"/>
      <c r="J192" s="160">
        <f>BK192</f>
        <v>0</v>
      </c>
      <c r="L192" s="148"/>
      <c r="M192" s="153"/>
      <c r="N192" s="154"/>
      <c r="O192" s="154"/>
      <c r="P192" s="155">
        <f>SUM(P193:P197)</f>
        <v>0</v>
      </c>
      <c r="Q192" s="154"/>
      <c r="R192" s="155">
        <f>SUM(R193:R197)</f>
        <v>5.2438600000000002E-2</v>
      </c>
      <c r="S192" s="154"/>
      <c r="T192" s="156">
        <f>SUM(T193:T197)</f>
        <v>0</v>
      </c>
      <c r="AR192" s="149" t="s">
        <v>83</v>
      </c>
      <c r="AT192" s="157" t="s">
        <v>74</v>
      </c>
      <c r="AU192" s="157" t="s">
        <v>83</v>
      </c>
      <c r="AY192" s="149" t="s">
        <v>122</v>
      </c>
      <c r="BK192" s="158">
        <f>SUM(BK193:BK197)</f>
        <v>0</v>
      </c>
    </row>
    <row r="193" spans="1:65" s="2" customFormat="1" ht="24" customHeight="1">
      <c r="A193" s="32"/>
      <c r="B193" s="161"/>
      <c r="C193" s="162" t="s">
        <v>254</v>
      </c>
      <c r="D193" s="162" t="s">
        <v>125</v>
      </c>
      <c r="E193" s="163" t="s">
        <v>255</v>
      </c>
      <c r="F193" s="164" t="s">
        <v>256</v>
      </c>
      <c r="G193" s="165" t="s">
        <v>208</v>
      </c>
      <c r="H193" s="166">
        <v>69.180000000000007</v>
      </c>
      <c r="I193" s="167"/>
      <c r="J193" s="168">
        <f>ROUND(I193*H193,2)</f>
        <v>0</v>
      </c>
      <c r="K193" s="169"/>
      <c r="L193" s="33"/>
      <c r="M193" s="170" t="s">
        <v>1</v>
      </c>
      <c r="N193" s="171" t="s">
        <v>41</v>
      </c>
      <c r="O193" s="58"/>
      <c r="P193" s="172">
        <f>O193*H193</f>
        <v>0</v>
      </c>
      <c r="Q193" s="172">
        <v>3.5E-4</v>
      </c>
      <c r="R193" s="172">
        <f>Q193*H193</f>
        <v>2.4213000000000002E-2</v>
      </c>
      <c r="S193" s="172">
        <v>0</v>
      </c>
      <c r="T193" s="173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4" t="s">
        <v>129</v>
      </c>
      <c r="AT193" s="174" t="s">
        <v>125</v>
      </c>
      <c r="AU193" s="174" t="s">
        <v>124</v>
      </c>
      <c r="AY193" s="17" t="s">
        <v>122</v>
      </c>
      <c r="BE193" s="175">
        <f>IF(N193="základná",J193,0)</f>
        <v>0</v>
      </c>
      <c r="BF193" s="175">
        <f>IF(N193="znížená",J193,0)</f>
        <v>0</v>
      </c>
      <c r="BG193" s="175">
        <f>IF(N193="zákl. prenesená",J193,0)</f>
        <v>0</v>
      </c>
      <c r="BH193" s="175">
        <f>IF(N193="zníž. prenesená",J193,0)</f>
        <v>0</v>
      </c>
      <c r="BI193" s="175">
        <f>IF(N193="nulová",J193,0)</f>
        <v>0</v>
      </c>
      <c r="BJ193" s="17" t="s">
        <v>124</v>
      </c>
      <c r="BK193" s="175">
        <f>ROUND(I193*H193,2)</f>
        <v>0</v>
      </c>
      <c r="BL193" s="17" t="s">
        <v>129</v>
      </c>
      <c r="BM193" s="174" t="s">
        <v>257</v>
      </c>
    </row>
    <row r="194" spans="1:65" s="14" customFormat="1" ht="11.25">
      <c r="B194" s="184"/>
      <c r="D194" s="177" t="s">
        <v>131</v>
      </c>
      <c r="E194" s="185" t="s">
        <v>1</v>
      </c>
      <c r="F194" s="186" t="s">
        <v>258</v>
      </c>
      <c r="H194" s="187">
        <v>69.180000000000007</v>
      </c>
      <c r="I194" s="188"/>
      <c r="L194" s="184"/>
      <c r="M194" s="189"/>
      <c r="N194" s="190"/>
      <c r="O194" s="190"/>
      <c r="P194" s="190"/>
      <c r="Q194" s="190"/>
      <c r="R194" s="190"/>
      <c r="S194" s="190"/>
      <c r="T194" s="191"/>
      <c r="AT194" s="185" t="s">
        <v>131</v>
      </c>
      <c r="AU194" s="185" t="s">
        <v>124</v>
      </c>
      <c r="AV194" s="14" t="s">
        <v>124</v>
      </c>
      <c r="AW194" s="14" t="s">
        <v>31</v>
      </c>
      <c r="AX194" s="14" t="s">
        <v>75</v>
      </c>
      <c r="AY194" s="185" t="s">
        <v>122</v>
      </c>
    </row>
    <row r="195" spans="1:65" s="15" customFormat="1" ht="11.25">
      <c r="B195" s="192"/>
      <c r="D195" s="177" t="s">
        <v>131</v>
      </c>
      <c r="E195" s="193" t="s">
        <v>1</v>
      </c>
      <c r="F195" s="194" t="s">
        <v>138</v>
      </c>
      <c r="H195" s="195">
        <v>69.180000000000007</v>
      </c>
      <c r="I195" s="196"/>
      <c r="L195" s="192"/>
      <c r="M195" s="197"/>
      <c r="N195" s="198"/>
      <c r="O195" s="198"/>
      <c r="P195" s="198"/>
      <c r="Q195" s="198"/>
      <c r="R195" s="198"/>
      <c r="S195" s="198"/>
      <c r="T195" s="199"/>
      <c r="AT195" s="193" t="s">
        <v>131</v>
      </c>
      <c r="AU195" s="193" t="s">
        <v>124</v>
      </c>
      <c r="AV195" s="15" t="s">
        <v>129</v>
      </c>
      <c r="AW195" s="15" t="s">
        <v>31</v>
      </c>
      <c r="AX195" s="15" t="s">
        <v>83</v>
      </c>
      <c r="AY195" s="193" t="s">
        <v>122</v>
      </c>
    </row>
    <row r="196" spans="1:65" s="2" customFormat="1" ht="16.5" customHeight="1">
      <c r="A196" s="32"/>
      <c r="B196" s="161"/>
      <c r="C196" s="200" t="s">
        <v>259</v>
      </c>
      <c r="D196" s="200" t="s">
        <v>178</v>
      </c>
      <c r="E196" s="201" t="s">
        <v>260</v>
      </c>
      <c r="F196" s="202" t="s">
        <v>261</v>
      </c>
      <c r="G196" s="203" t="s">
        <v>208</v>
      </c>
      <c r="H196" s="204">
        <v>70.563999999999993</v>
      </c>
      <c r="I196" s="205"/>
      <c r="J196" s="206">
        <f>ROUND(I196*H196,2)</f>
        <v>0</v>
      </c>
      <c r="K196" s="207"/>
      <c r="L196" s="208"/>
      <c r="M196" s="209" t="s">
        <v>1</v>
      </c>
      <c r="N196" s="210" t="s">
        <v>41</v>
      </c>
      <c r="O196" s="58"/>
      <c r="P196" s="172">
        <f>O196*H196</f>
        <v>0</v>
      </c>
      <c r="Q196" s="172">
        <v>4.0000000000000002E-4</v>
      </c>
      <c r="R196" s="172">
        <f>Q196*H196</f>
        <v>2.82256E-2</v>
      </c>
      <c r="S196" s="172">
        <v>0</v>
      </c>
      <c r="T196" s="173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4" t="s">
        <v>161</v>
      </c>
      <c r="AT196" s="174" t="s">
        <v>178</v>
      </c>
      <c r="AU196" s="174" t="s">
        <v>124</v>
      </c>
      <c r="AY196" s="17" t="s">
        <v>122</v>
      </c>
      <c r="BE196" s="175">
        <f>IF(N196="základná",J196,0)</f>
        <v>0</v>
      </c>
      <c r="BF196" s="175">
        <f>IF(N196="znížená",J196,0)</f>
        <v>0</v>
      </c>
      <c r="BG196" s="175">
        <f>IF(N196="zákl. prenesená",J196,0)</f>
        <v>0</v>
      </c>
      <c r="BH196" s="175">
        <f>IF(N196="zníž. prenesená",J196,0)</f>
        <v>0</v>
      </c>
      <c r="BI196" s="175">
        <f>IF(N196="nulová",J196,0)</f>
        <v>0</v>
      </c>
      <c r="BJ196" s="17" t="s">
        <v>124</v>
      </c>
      <c r="BK196" s="175">
        <f>ROUND(I196*H196,2)</f>
        <v>0</v>
      </c>
      <c r="BL196" s="17" t="s">
        <v>129</v>
      </c>
      <c r="BM196" s="174" t="s">
        <v>262</v>
      </c>
    </row>
    <row r="197" spans="1:65" s="14" customFormat="1" ht="11.25">
      <c r="B197" s="184"/>
      <c r="D197" s="177" t="s">
        <v>131</v>
      </c>
      <c r="F197" s="186" t="s">
        <v>263</v>
      </c>
      <c r="H197" s="187">
        <v>70.563999999999993</v>
      </c>
      <c r="I197" s="188"/>
      <c r="L197" s="184"/>
      <c r="M197" s="189"/>
      <c r="N197" s="190"/>
      <c r="O197" s="190"/>
      <c r="P197" s="190"/>
      <c r="Q197" s="190"/>
      <c r="R197" s="190"/>
      <c r="S197" s="190"/>
      <c r="T197" s="191"/>
      <c r="AT197" s="185" t="s">
        <v>131</v>
      </c>
      <c r="AU197" s="185" t="s">
        <v>124</v>
      </c>
      <c r="AV197" s="14" t="s">
        <v>124</v>
      </c>
      <c r="AW197" s="14" t="s">
        <v>3</v>
      </c>
      <c r="AX197" s="14" t="s">
        <v>83</v>
      </c>
      <c r="AY197" s="185" t="s">
        <v>122</v>
      </c>
    </row>
    <row r="198" spans="1:65" s="12" customFormat="1" ht="22.9" customHeight="1">
      <c r="B198" s="148"/>
      <c r="D198" s="149" t="s">
        <v>74</v>
      </c>
      <c r="E198" s="159" t="s">
        <v>264</v>
      </c>
      <c r="F198" s="159" t="s">
        <v>265</v>
      </c>
      <c r="I198" s="151"/>
      <c r="J198" s="160">
        <f>BK198</f>
        <v>0</v>
      </c>
      <c r="L198" s="148"/>
      <c r="M198" s="153"/>
      <c r="N198" s="154"/>
      <c r="O198" s="154"/>
      <c r="P198" s="155">
        <f>P199</f>
        <v>0</v>
      </c>
      <c r="Q198" s="154"/>
      <c r="R198" s="155">
        <f>R199</f>
        <v>0</v>
      </c>
      <c r="S198" s="154"/>
      <c r="T198" s="156">
        <f>T199</f>
        <v>0</v>
      </c>
      <c r="AR198" s="149" t="s">
        <v>83</v>
      </c>
      <c r="AT198" s="157" t="s">
        <v>74</v>
      </c>
      <c r="AU198" s="157" t="s">
        <v>83</v>
      </c>
      <c r="AY198" s="149" t="s">
        <v>122</v>
      </c>
      <c r="BK198" s="158">
        <f>BK199</f>
        <v>0</v>
      </c>
    </row>
    <row r="199" spans="1:65" s="2" customFormat="1" ht="24" customHeight="1">
      <c r="A199" s="32"/>
      <c r="B199" s="161"/>
      <c r="C199" s="162" t="s">
        <v>266</v>
      </c>
      <c r="D199" s="162" t="s">
        <v>125</v>
      </c>
      <c r="E199" s="163" t="s">
        <v>267</v>
      </c>
      <c r="F199" s="164" t="s">
        <v>268</v>
      </c>
      <c r="G199" s="165" t="s">
        <v>181</v>
      </c>
      <c r="H199" s="166">
        <v>192.28700000000001</v>
      </c>
      <c r="I199" s="167"/>
      <c r="J199" s="168">
        <f>ROUND(I199*H199,2)</f>
        <v>0</v>
      </c>
      <c r="K199" s="169"/>
      <c r="L199" s="33"/>
      <c r="M199" s="170" t="s">
        <v>1</v>
      </c>
      <c r="N199" s="171" t="s">
        <v>41</v>
      </c>
      <c r="O199" s="58"/>
      <c r="P199" s="172">
        <f>O199*H199</f>
        <v>0</v>
      </c>
      <c r="Q199" s="172">
        <v>0</v>
      </c>
      <c r="R199" s="172">
        <f>Q199*H199</f>
        <v>0</v>
      </c>
      <c r="S199" s="172">
        <v>0</v>
      </c>
      <c r="T199" s="173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4" t="s">
        <v>129</v>
      </c>
      <c r="AT199" s="174" t="s">
        <v>125</v>
      </c>
      <c r="AU199" s="174" t="s">
        <v>124</v>
      </c>
      <c r="AY199" s="17" t="s">
        <v>122</v>
      </c>
      <c r="BE199" s="175">
        <f>IF(N199="základná",J199,0)</f>
        <v>0</v>
      </c>
      <c r="BF199" s="175">
        <f>IF(N199="znížená",J199,0)</f>
        <v>0</v>
      </c>
      <c r="BG199" s="175">
        <f>IF(N199="zákl. prenesená",J199,0)</f>
        <v>0</v>
      </c>
      <c r="BH199" s="175">
        <f>IF(N199="zníž. prenesená",J199,0)</f>
        <v>0</v>
      </c>
      <c r="BI199" s="175">
        <f>IF(N199="nulová",J199,0)</f>
        <v>0</v>
      </c>
      <c r="BJ199" s="17" t="s">
        <v>124</v>
      </c>
      <c r="BK199" s="175">
        <f>ROUND(I199*H199,2)</f>
        <v>0</v>
      </c>
      <c r="BL199" s="17" t="s">
        <v>129</v>
      </c>
      <c r="BM199" s="174" t="s">
        <v>269</v>
      </c>
    </row>
    <row r="200" spans="1:65" s="12" customFormat="1" ht="25.9" customHeight="1">
      <c r="B200" s="148"/>
      <c r="D200" s="149" t="s">
        <v>74</v>
      </c>
      <c r="E200" s="150" t="s">
        <v>270</v>
      </c>
      <c r="F200" s="150" t="s">
        <v>271</v>
      </c>
      <c r="I200" s="151"/>
      <c r="J200" s="152">
        <f>BK200</f>
        <v>0</v>
      </c>
      <c r="L200" s="148"/>
      <c r="M200" s="153"/>
      <c r="N200" s="154"/>
      <c r="O200" s="154"/>
      <c r="P200" s="155">
        <f>P201</f>
        <v>0</v>
      </c>
      <c r="Q200" s="154"/>
      <c r="R200" s="155">
        <f>R201</f>
        <v>47.696463500000007</v>
      </c>
      <c r="S200" s="154"/>
      <c r="T200" s="156">
        <f>T201</f>
        <v>0</v>
      </c>
      <c r="AR200" s="149" t="s">
        <v>124</v>
      </c>
      <c r="AT200" s="157" t="s">
        <v>74</v>
      </c>
      <c r="AU200" s="157" t="s">
        <v>75</v>
      </c>
      <c r="AY200" s="149" t="s">
        <v>122</v>
      </c>
      <c r="BK200" s="158">
        <f>BK201</f>
        <v>0</v>
      </c>
    </row>
    <row r="201" spans="1:65" s="12" customFormat="1" ht="22.9" customHeight="1">
      <c r="B201" s="148"/>
      <c r="D201" s="149" t="s">
        <v>74</v>
      </c>
      <c r="E201" s="159" t="s">
        <v>272</v>
      </c>
      <c r="F201" s="159" t="s">
        <v>273</v>
      </c>
      <c r="I201" s="151"/>
      <c r="J201" s="160">
        <f>BK201</f>
        <v>0</v>
      </c>
      <c r="L201" s="148"/>
      <c r="M201" s="153"/>
      <c r="N201" s="154"/>
      <c r="O201" s="154"/>
      <c r="P201" s="155">
        <f>SUM(P202:P210)</f>
        <v>0</v>
      </c>
      <c r="Q201" s="154"/>
      <c r="R201" s="155">
        <f>SUM(R202:R210)</f>
        <v>47.696463500000007</v>
      </c>
      <c r="S201" s="154"/>
      <c r="T201" s="156">
        <f>SUM(T202:T210)</f>
        <v>0</v>
      </c>
      <c r="AR201" s="149" t="s">
        <v>124</v>
      </c>
      <c r="AT201" s="157" t="s">
        <v>74</v>
      </c>
      <c r="AU201" s="157" t="s">
        <v>83</v>
      </c>
      <c r="AY201" s="149" t="s">
        <v>122</v>
      </c>
      <c r="BK201" s="158">
        <f>SUM(BK202:BK210)</f>
        <v>0</v>
      </c>
    </row>
    <row r="202" spans="1:65" s="2" customFormat="1" ht="24" customHeight="1">
      <c r="A202" s="32"/>
      <c r="B202" s="161"/>
      <c r="C202" s="162" t="s">
        <v>274</v>
      </c>
      <c r="D202" s="162" t="s">
        <v>125</v>
      </c>
      <c r="E202" s="163" t="s">
        <v>275</v>
      </c>
      <c r="F202" s="164" t="s">
        <v>276</v>
      </c>
      <c r="G202" s="165" t="s">
        <v>208</v>
      </c>
      <c r="H202" s="166">
        <v>220.358</v>
      </c>
      <c r="I202" s="167"/>
      <c r="J202" s="168">
        <f>ROUND(I202*H202,2)</f>
        <v>0</v>
      </c>
      <c r="K202" s="169"/>
      <c r="L202" s="33"/>
      <c r="M202" s="170" t="s">
        <v>1</v>
      </c>
      <c r="N202" s="171" t="s">
        <v>41</v>
      </c>
      <c r="O202" s="58"/>
      <c r="P202" s="172">
        <f>O202*H202</f>
        <v>0</v>
      </c>
      <c r="Q202" s="172">
        <v>0.13325000000000001</v>
      </c>
      <c r="R202" s="172">
        <f>Q202*H202</f>
        <v>29.362703500000002</v>
      </c>
      <c r="S202" s="172">
        <v>0</v>
      </c>
      <c r="T202" s="173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4" t="s">
        <v>210</v>
      </c>
      <c r="AT202" s="174" t="s">
        <v>125</v>
      </c>
      <c r="AU202" s="174" t="s">
        <v>124</v>
      </c>
      <c r="AY202" s="17" t="s">
        <v>122</v>
      </c>
      <c r="BE202" s="175">
        <f>IF(N202="základná",J202,0)</f>
        <v>0</v>
      </c>
      <c r="BF202" s="175">
        <f>IF(N202="znížená",J202,0)</f>
        <v>0</v>
      </c>
      <c r="BG202" s="175">
        <f>IF(N202="zákl. prenesená",J202,0)</f>
        <v>0</v>
      </c>
      <c r="BH202" s="175">
        <f>IF(N202="zníž. prenesená",J202,0)</f>
        <v>0</v>
      </c>
      <c r="BI202" s="175">
        <f>IF(N202="nulová",J202,0)</f>
        <v>0</v>
      </c>
      <c r="BJ202" s="17" t="s">
        <v>124</v>
      </c>
      <c r="BK202" s="175">
        <f>ROUND(I202*H202,2)</f>
        <v>0</v>
      </c>
      <c r="BL202" s="17" t="s">
        <v>210</v>
      </c>
      <c r="BM202" s="174" t="s">
        <v>277</v>
      </c>
    </row>
    <row r="203" spans="1:65" s="13" customFormat="1" ht="11.25">
      <c r="B203" s="176"/>
      <c r="D203" s="177" t="s">
        <v>131</v>
      </c>
      <c r="E203" s="178" t="s">
        <v>1</v>
      </c>
      <c r="F203" s="179" t="s">
        <v>132</v>
      </c>
      <c r="H203" s="178" t="s">
        <v>1</v>
      </c>
      <c r="I203" s="180"/>
      <c r="L203" s="176"/>
      <c r="M203" s="181"/>
      <c r="N203" s="182"/>
      <c r="O203" s="182"/>
      <c r="P203" s="182"/>
      <c r="Q203" s="182"/>
      <c r="R203" s="182"/>
      <c r="S203" s="182"/>
      <c r="T203" s="183"/>
      <c r="AT203" s="178" t="s">
        <v>131</v>
      </c>
      <c r="AU203" s="178" t="s">
        <v>124</v>
      </c>
      <c r="AV203" s="13" t="s">
        <v>83</v>
      </c>
      <c r="AW203" s="13" t="s">
        <v>31</v>
      </c>
      <c r="AX203" s="13" t="s">
        <v>75</v>
      </c>
      <c r="AY203" s="178" t="s">
        <v>122</v>
      </c>
    </row>
    <row r="204" spans="1:65" s="14" customFormat="1" ht="11.25">
      <c r="B204" s="184"/>
      <c r="D204" s="177" t="s">
        <v>131</v>
      </c>
      <c r="E204" s="185" t="s">
        <v>1</v>
      </c>
      <c r="F204" s="186" t="s">
        <v>278</v>
      </c>
      <c r="H204" s="187">
        <v>95.378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T204" s="185" t="s">
        <v>131</v>
      </c>
      <c r="AU204" s="185" t="s">
        <v>124</v>
      </c>
      <c r="AV204" s="14" t="s">
        <v>124</v>
      </c>
      <c r="AW204" s="14" t="s">
        <v>31</v>
      </c>
      <c r="AX204" s="14" t="s">
        <v>75</v>
      </c>
      <c r="AY204" s="185" t="s">
        <v>122</v>
      </c>
    </row>
    <row r="205" spans="1:65" s="13" customFormat="1" ht="11.25">
      <c r="B205" s="176"/>
      <c r="D205" s="177" t="s">
        <v>131</v>
      </c>
      <c r="E205" s="178" t="s">
        <v>1</v>
      </c>
      <c r="F205" s="179" t="s">
        <v>135</v>
      </c>
      <c r="H205" s="178" t="s">
        <v>1</v>
      </c>
      <c r="I205" s="180"/>
      <c r="L205" s="176"/>
      <c r="M205" s="181"/>
      <c r="N205" s="182"/>
      <c r="O205" s="182"/>
      <c r="P205" s="182"/>
      <c r="Q205" s="182"/>
      <c r="R205" s="182"/>
      <c r="S205" s="182"/>
      <c r="T205" s="183"/>
      <c r="AT205" s="178" t="s">
        <v>131</v>
      </c>
      <c r="AU205" s="178" t="s">
        <v>124</v>
      </c>
      <c r="AV205" s="13" t="s">
        <v>83</v>
      </c>
      <c r="AW205" s="13" t="s">
        <v>31</v>
      </c>
      <c r="AX205" s="13" t="s">
        <v>75</v>
      </c>
      <c r="AY205" s="178" t="s">
        <v>122</v>
      </c>
    </row>
    <row r="206" spans="1:65" s="14" customFormat="1" ht="11.25">
      <c r="B206" s="184"/>
      <c r="D206" s="177" t="s">
        <v>131</v>
      </c>
      <c r="E206" s="185" t="s">
        <v>1</v>
      </c>
      <c r="F206" s="186" t="s">
        <v>279</v>
      </c>
      <c r="H206" s="187">
        <v>124.98</v>
      </c>
      <c r="I206" s="188"/>
      <c r="L206" s="184"/>
      <c r="M206" s="189"/>
      <c r="N206" s="190"/>
      <c r="O206" s="190"/>
      <c r="P206" s="190"/>
      <c r="Q206" s="190"/>
      <c r="R206" s="190"/>
      <c r="S206" s="190"/>
      <c r="T206" s="191"/>
      <c r="AT206" s="185" t="s">
        <v>131</v>
      </c>
      <c r="AU206" s="185" t="s">
        <v>124</v>
      </c>
      <c r="AV206" s="14" t="s">
        <v>124</v>
      </c>
      <c r="AW206" s="14" t="s">
        <v>31</v>
      </c>
      <c r="AX206" s="14" t="s">
        <v>75</v>
      </c>
      <c r="AY206" s="185" t="s">
        <v>122</v>
      </c>
    </row>
    <row r="207" spans="1:65" s="15" customFormat="1" ht="11.25">
      <c r="B207" s="192"/>
      <c r="D207" s="177" t="s">
        <v>131</v>
      </c>
      <c r="E207" s="193" t="s">
        <v>1</v>
      </c>
      <c r="F207" s="194" t="s">
        <v>138</v>
      </c>
      <c r="H207" s="195">
        <v>220.358</v>
      </c>
      <c r="I207" s="196"/>
      <c r="L207" s="192"/>
      <c r="M207" s="197"/>
      <c r="N207" s="198"/>
      <c r="O207" s="198"/>
      <c r="P207" s="198"/>
      <c r="Q207" s="198"/>
      <c r="R207" s="198"/>
      <c r="S207" s="198"/>
      <c r="T207" s="199"/>
      <c r="AT207" s="193" t="s">
        <v>131</v>
      </c>
      <c r="AU207" s="193" t="s">
        <v>124</v>
      </c>
      <c r="AV207" s="15" t="s">
        <v>129</v>
      </c>
      <c r="AW207" s="15" t="s">
        <v>31</v>
      </c>
      <c r="AX207" s="15" t="s">
        <v>83</v>
      </c>
      <c r="AY207" s="193" t="s">
        <v>122</v>
      </c>
    </row>
    <row r="208" spans="1:65" s="2" customFormat="1" ht="24" customHeight="1">
      <c r="A208" s="32"/>
      <c r="B208" s="161"/>
      <c r="C208" s="200" t="s">
        <v>280</v>
      </c>
      <c r="D208" s="200" t="s">
        <v>178</v>
      </c>
      <c r="E208" s="201" t="s">
        <v>281</v>
      </c>
      <c r="F208" s="202" t="s">
        <v>282</v>
      </c>
      <c r="G208" s="203" t="s">
        <v>208</v>
      </c>
      <c r="H208" s="204">
        <v>229.172</v>
      </c>
      <c r="I208" s="205"/>
      <c r="J208" s="206">
        <f>ROUND(I208*H208,2)</f>
        <v>0</v>
      </c>
      <c r="K208" s="207"/>
      <c r="L208" s="208"/>
      <c r="M208" s="209" t="s">
        <v>1</v>
      </c>
      <c r="N208" s="210" t="s">
        <v>41</v>
      </c>
      <c r="O208" s="58"/>
      <c r="P208" s="172">
        <f>O208*H208</f>
        <v>0</v>
      </c>
      <c r="Q208" s="172">
        <v>0.08</v>
      </c>
      <c r="R208" s="172">
        <f>Q208*H208</f>
        <v>18.333760000000002</v>
      </c>
      <c r="S208" s="172">
        <v>0</v>
      </c>
      <c r="T208" s="173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4" t="s">
        <v>283</v>
      </c>
      <c r="AT208" s="174" t="s">
        <v>178</v>
      </c>
      <c r="AU208" s="174" t="s">
        <v>124</v>
      </c>
      <c r="AY208" s="17" t="s">
        <v>122</v>
      </c>
      <c r="BE208" s="175">
        <f>IF(N208="základná",J208,0)</f>
        <v>0</v>
      </c>
      <c r="BF208" s="175">
        <f>IF(N208="znížená",J208,0)</f>
        <v>0</v>
      </c>
      <c r="BG208" s="175">
        <f>IF(N208="zákl. prenesená",J208,0)</f>
        <v>0</v>
      </c>
      <c r="BH208" s="175">
        <f>IF(N208="zníž. prenesená",J208,0)</f>
        <v>0</v>
      </c>
      <c r="BI208" s="175">
        <f>IF(N208="nulová",J208,0)</f>
        <v>0</v>
      </c>
      <c r="BJ208" s="17" t="s">
        <v>124</v>
      </c>
      <c r="BK208" s="175">
        <f>ROUND(I208*H208,2)</f>
        <v>0</v>
      </c>
      <c r="BL208" s="17" t="s">
        <v>210</v>
      </c>
      <c r="BM208" s="174" t="s">
        <v>284</v>
      </c>
    </row>
    <row r="209" spans="1:65" s="14" customFormat="1" ht="11.25">
      <c r="B209" s="184"/>
      <c r="D209" s="177" t="s">
        <v>131</v>
      </c>
      <c r="F209" s="186" t="s">
        <v>285</v>
      </c>
      <c r="H209" s="187">
        <v>229.172</v>
      </c>
      <c r="I209" s="188"/>
      <c r="L209" s="184"/>
      <c r="M209" s="189"/>
      <c r="N209" s="190"/>
      <c r="O209" s="190"/>
      <c r="P209" s="190"/>
      <c r="Q209" s="190"/>
      <c r="R209" s="190"/>
      <c r="S209" s="190"/>
      <c r="T209" s="191"/>
      <c r="AT209" s="185" t="s">
        <v>131</v>
      </c>
      <c r="AU209" s="185" t="s">
        <v>124</v>
      </c>
      <c r="AV209" s="14" t="s">
        <v>124</v>
      </c>
      <c r="AW209" s="14" t="s">
        <v>3</v>
      </c>
      <c r="AX209" s="14" t="s">
        <v>83</v>
      </c>
      <c r="AY209" s="185" t="s">
        <v>122</v>
      </c>
    </row>
    <row r="210" spans="1:65" s="2" customFormat="1" ht="24" customHeight="1">
      <c r="A210" s="32"/>
      <c r="B210" s="161"/>
      <c r="C210" s="162" t="s">
        <v>283</v>
      </c>
      <c r="D210" s="162" t="s">
        <v>125</v>
      </c>
      <c r="E210" s="163" t="s">
        <v>286</v>
      </c>
      <c r="F210" s="164" t="s">
        <v>287</v>
      </c>
      <c r="G210" s="165" t="s">
        <v>181</v>
      </c>
      <c r="H210" s="166">
        <v>47.695999999999998</v>
      </c>
      <c r="I210" s="167"/>
      <c r="J210" s="168">
        <f>ROUND(I210*H210,2)</f>
        <v>0</v>
      </c>
      <c r="K210" s="169"/>
      <c r="L210" s="33"/>
      <c r="M210" s="211" t="s">
        <v>1</v>
      </c>
      <c r="N210" s="212" t="s">
        <v>41</v>
      </c>
      <c r="O210" s="213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4" t="s">
        <v>210</v>
      </c>
      <c r="AT210" s="174" t="s">
        <v>125</v>
      </c>
      <c r="AU210" s="174" t="s">
        <v>124</v>
      </c>
      <c r="AY210" s="17" t="s">
        <v>122</v>
      </c>
      <c r="BE210" s="175">
        <f>IF(N210="základná",J210,0)</f>
        <v>0</v>
      </c>
      <c r="BF210" s="175">
        <f>IF(N210="znížená",J210,0)</f>
        <v>0</v>
      </c>
      <c r="BG210" s="175">
        <f>IF(N210="zákl. prenesená",J210,0)</f>
        <v>0</v>
      </c>
      <c r="BH210" s="175">
        <f>IF(N210="zníž. prenesená",J210,0)</f>
        <v>0</v>
      </c>
      <c r="BI210" s="175">
        <f>IF(N210="nulová",J210,0)</f>
        <v>0</v>
      </c>
      <c r="BJ210" s="17" t="s">
        <v>124</v>
      </c>
      <c r="BK210" s="175">
        <f>ROUND(I210*H210,2)</f>
        <v>0</v>
      </c>
      <c r="BL210" s="17" t="s">
        <v>210</v>
      </c>
      <c r="BM210" s="174" t="s">
        <v>288</v>
      </c>
    </row>
    <row r="211" spans="1:65" s="2" customFormat="1" ht="6.95" customHeight="1">
      <c r="A211" s="32"/>
      <c r="B211" s="47"/>
      <c r="C211" s="48"/>
      <c r="D211" s="48"/>
      <c r="E211" s="48"/>
      <c r="F211" s="48"/>
      <c r="G211" s="48"/>
      <c r="H211" s="48"/>
      <c r="I211" s="120"/>
      <c r="J211" s="48"/>
      <c r="K211" s="48"/>
      <c r="L211" s="33"/>
      <c r="M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</row>
  </sheetData>
  <autoFilter ref="C121:K210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3"/>
  <sheetViews>
    <sheetView showGridLines="0" workbookViewId="0">
      <selection activeCell="E9" sqref="E9:H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75</v>
      </c>
    </row>
    <row r="4" spans="1:46" s="1" customFormat="1" ht="24.95" customHeight="1">
      <c r="B4" s="20"/>
      <c r="D4" s="21" t="s">
        <v>94</v>
      </c>
      <c r="I4" s="93"/>
      <c r="L4" s="20"/>
      <c r="M4" s="95" t="s">
        <v>9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25.5" customHeight="1">
      <c r="B7" s="20"/>
      <c r="E7" s="255" t="str">
        <f>'Rekapitulácia stavby'!K6</f>
        <v>VODOZÁDRŽNÉ OPATRENIA V INTRAVILÁNE MESTA BREZNO - VEREJNÝ PRIESTOR CENTRA MESTA</v>
      </c>
      <c r="F7" s="256"/>
      <c r="G7" s="256"/>
      <c r="H7" s="256"/>
      <c r="I7" s="93"/>
      <c r="L7" s="20"/>
    </row>
    <row r="8" spans="1:46" s="2" customFormat="1" ht="12" customHeight="1">
      <c r="A8" s="32"/>
      <c r="B8" s="33"/>
      <c r="C8" s="32"/>
      <c r="D8" s="27" t="s">
        <v>95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5" t="s">
        <v>289</v>
      </c>
      <c r="F9" s="257"/>
      <c r="G9" s="257"/>
      <c r="H9" s="25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'Rekapitulácia stavby'!AN8</f>
        <v>27. 3. 2020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 t="str">
        <f>'Rekapitulácia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8" t="str">
        <f>'Rekapitulácia stavby'!E14</f>
        <v>Vyplň údaj</v>
      </c>
      <c r="F18" s="238"/>
      <c r="G18" s="238"/>
      <c r="H18" s="238"/>
      <c r="I18" s="97" t="s">
        <v>26</v>
      </c>
      <c r="J18" s="28" t="str">
        <f>'Rekapitulácia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30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33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2" t="s">
        <v>1</v>
      </c>
      <c r="F27" s="242"/>
      <c r="G27" s="242"/>
      <c r="H27" s="24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35</v>
      </c>
      <c r="E30" s="32"/>
      <c r="F30" s="32"/>
      <c r="G30" s="32"/>
      <c r="H30" s="32"/>
      <c r="I30" s="96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104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5" t="s">
        <v>39</v>
      </c>
      <c r="E33" s="27" t="s">
        <v>40</v>
      </c>
      <c r="F33" s="106">
        <f>ROUND((SUM(BE124:BE232)),  2)</f>
        <v>0</v>
      </c>
      <c r="G33" s="32"/>
      <c r="H33" s="32"/>
      <c r="I33" s="107">
        <v>0.2</v>
      </c>
      <c r="J33" s="106">
        <f>ROUND(((SUM(BE124:BE232))*I33),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106">
        <f>ROUND((SUM(BF124:BF232)),  2)</f>
        <v>0</v>
      </c>
      <c r="G34" s="32"/>
      <c r="H34" s="32"/>
      <c r="I34" s="107">
        <v>0.2</v>
      </c>
      <c r="J34" s="106">
        <f>ROUND(((SUM(BF124:BF232))*I34),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106">
        <f>ROUND((SUM(BG124:BG232)),  2)</f>
        <v>0</v>
      </c>
      <c r="G35" s="32"/>
      <c r="H35" s="32"/>
      <c r="I35" s="107">
        <v>0.2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106">
        <f>ROUND((SUM(BH124:BH232)),  2)</f>
        <v>0</v>
      </c>
      <c r="G36" s="32"/>
      <c r="H36" s="32"/>
      <c r="I36" s="107">
        <v>0.2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6">
        <f>ROUND((SUM(BI124:BI232)),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45</v>
      </c>
      <c r="E39" s="60"/>
      <c r="F39" s="60"/>
      <c r="G39" s="110" t="s">
        <v>46</v>
      </c>
      <c r="H39" s="111" t="s">
        <v>47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115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6" t="s">
        <v>51</v>
      </c>
      <c r="G61" s="45" t="s">
        <v>50</v>
      </c>
      <c r="H61" s="35"/>
      <c r="I61" s="117"/>
      <c r="J61" s="118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6" t="s">
        <v>51</v>
      </c>
      <c r="G76" s="45" t="s">
        <v>50</v>
      </c>
      <c r="H76" s="35"/>
      <c r="I76" s="117"/>
      <c r="J76" s="118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97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2"/>
      <c r="D85" s="32"/>
      <c r="E85" s="255" t="str">
        <f>E7</f>
        <v>VODOZÁDRŽNÉ OPATRENIA V INTRAVILÁNE MESTA BREZNO - VEREJNÝ PRIESTOR CENTRA MESTA</v>
      </c>
      <c r="F85" s="256"/>
      <c r="G85" s="256"/>
      <c r="H85" s="25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95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5" t="str">
        <f>E9</f>
        <v>2-18-2 - SO 02 OPRAVA SPEVNENÝCH PLOCH</v>
      </c>
      <c r="F87" s="257"/>
      <c r="G87" s="257"/>
      <c r="H87" s="25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parc.č. KN-C 3382, 3383, k.ú. Brezno</v>
      </c>
      <c r="G89" s="32"/>
      <c r="H89" s="32"/>
      <c r="I89" s="97" t="s">
        <v>21</v>
      </c>
      <c r="J89" s="55" t="str">
        <f>IF(J12="","",J12)</f>
        <v>27. 3. 2020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7.95" customHeight="1">
      <c r="A91" s="32"/>
      <c r="B91" s="33"/>
      <c r="C91" s="27" t="s">
        <v>23</v>
      </c>
      <c r="D91" s="32"/>
      <c r="E91" s="32"/>
      <c r="F91" s="25" t="str">
        <f>E15</f>
        <v>Mesto Brezno</v>
      </c>
      <c r="G91" s="32"/>
      <c r="H91" s="32"/>
      <c r="I91" s="97" t="s">
        <v>29</v>
      </c>
      <c r="J91" s="30" t="str">
        <f>E21</f>
        <v>Ing. Barbora Halásová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7" t="s">
        <v>32</v>
      </c>
      <c r="J92" s="30" t="str">
        <f>E24</f>
        <v>Peter Vandriak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98</v>
      </c>
      <c r="D94" s="108"/>
      <c r="E94" s="108"/>
      <c r="F94" s="108"/>
      <c r="G94" s="108"/>
      <c r="H94" s="108"/>
      <c r="I94" s="123"/>
      <c r="J94" s="124" t="s">
        <v>99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5" t="s">
        <v>100</v>
      </c>
      <c r="D96" s="32"/>
      <c r="E96" s="32"/>
      <c r="F96" s="32"/>
      <c r="G96" s="32"/>
      <c r="H96" s="32"/>
      <c r="I96" s="96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101</v>
      </c>
    </row>
    <row r="97" spans="1:31" s="9" customFormat="1" ht="24.95" customHeight="1">
      <c r="B97" s="126"/>
      <c r="D97" s="127" t="s">
        <v>102</v>
      </c>
      <c r="E97" s="128"/>
      <c r="F97" s="128"/>
      <c r="G97" s="128"/>
      <c r="H97" s="128"/>
      <c r="I97" s="129"/>
      <c r="J97" s="130">
        <f>J125</f>
        <v>0</v>
      </c>
      <c r="L97" s="126"/>
    </row>
    <row r="98" spans="1:31" s="10" customFormat="1" ht="19.899999999999999" customHeight="1">
      <c r="B98" s="131"/>
      <c r="D98" s="132" t="s">
        <v>103</v>
      </c>
      <c r="E98" s="133"/>
      <c r="F98" s="133"/>
      <c r="G98" s="133"/>
      <c r="H98" s="133"/>
      <c r="I98" s="134"/>
      <c r="J98" s="135">
        <f>J126</f>
        <v>0</v>
      </c>
      <c r="L98" s="131"/>
    </row>
    <row r="99" spans="1:31" s="10" customFormat="1" ht="19.899999999999999" customHeight="1">
      <c r="B99" s="131"/>
      <c r="D99" s="132" t="s">
        <v>104</v>
      </c>
      <c r="E99" s="133"/>
      <c r="F99" s="133"/>
      <c r="G99" s="133"/>
      <c r="H99" s="133"/>
      <c r="I99" s="134"/>
      <c r="J99" s="135">
        <f>J169</f>
        <v>0</v>
      </c>
      <c r="L99" s="131"/>
    </row>
    <row r="100" spans="1:31" s="10" customFormat="1" ht="19.899999999999999" customHeight="1">
      <c r="B100" s="131"/>
      <c r="D100" s="132" t="s">
        <v>290</v>
      </c>
      <c r="E100" s="133"/>
      <c r="F100" s="133"/>
      <c r="G100" s="133"/>
      <c r="H100" s="133"/>
      <c r="I100" s="134"/>
      <c r="J100" s="135">
        <f>J176</f>
        <v>0</v>
      </c>
      <c r="L100" s="131"/>
    </row>
    <row r="101" spans="1:31" s="10" customFormat="1" ht="19.899999999999999" customHeight="1">
      <c r="B101" s="131"/>
      <c r="D101" s="132" t="s">
        <v>291</v>
      </c>
      <c r="E101" s="133"/>
      <c r="F101" s="133"/>
      <c r="G101" s="133"/>
      <c r="H101" s="133"/>
      <c r="I101" s="134"/>
      <c r="J101" s="135">
        <f>J207</f>
        <v>0</v>
      </c>
      <c r="L101" s="131"/>
    </row>
    <row r="102" spans="1:31" s="10" customFormat="1" ht="19.899999999999999" customHeight="1">
      <c r="B102" s="131"/>
      <c r="D102" s="132" t="s">
        <v>105</v>
      </c>
      <c r="E102" s="133"/>
      <c r="F102" s="133"/>
      <c r="G102" s="133"/>
      <c r="H102" s="133"/>
      <c r="I102" s="134"/>
      <c r="J102" s="135">
        <f>J223</f>
        <v>0</v>
      </c>
      <c r="L102" s="131"/>
    </row>
    <row r="103" spans="1:31" s="9" customFormat="1" ht="24.95" customHeight="1">
      <c r="B103" s="126"/>
      <c r="D103" s="127" t="s">
        <v>106</v>
      </c>
      <c r="E103" s="128"/>
      <c r="F103" s="128"/>
      <c r="G103" s="128"/>
      <c r="H103" s="128"/>
      <c r="I103" s="129"/>
      <c r="J103" s="130">
        <f>J225</f>
        <v>0</v>
      </c>
      <c r="L103" s="126"/>
    </row>
    <row r="104" spans="1:31" s="10" customFormat="1" ht="19.899999999999999" customHeight="1">
      <c r="B104" s="131"/>
      <c r="D104" s="132" t="s">
        <v>292</v>
      </c>
      <c r="E104" s="133"/>
      <c r="F104" s="133"/>
      <c r="G104" s="133"/>
      <c r="H104" s="133"/>
      <c r="I104" s="134"/>
      <c r="J104" s="135">
        <f>J226</f>
        <v>0</v>
      </c>
      <c r="L104" s="131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96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120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121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108</v>
      </c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15</v>
      </c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25.5" customHeight="1">
      <c r="A114" s="32"/>
      <c r="B114" s="33"/>
      <c r="C114" s="32"/>
      <c r="D114" s="32"/>
      <c r="E114" s="255" t="str">
        <f>E7</f>
        <v>VODOZÁDRŽNÉ OPATRENIA V INTRAVILÁNE MESTA BREZNO - VEREJNÝ PRIESTOR CENTRA MESTA</v>
      </c>
      <c r="F114" s="256"/>
      <c r="G114" s="256"/>
      <c r="H114" s="256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95</v>
      </c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35" t="str">
        <f>E9</f>
        <v>2-18-2 - SO 02 OPRAVA SPEVNENÝCH PLOCH</v>
      </c>
      <c r="F116" s="257"/>
      <c r="G116" s="257"/>
      <c r="H116" s="257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19</v>
      </c>
      <c r="D118" s="32"/>
      <c r="E118" s="32"/>
      <c r="F118" s="25" t="str">
        <f>F12</f>
        <v>parc.č. KN-C 3382, 3383, k.ú. Brezno</v>
      </c>
      <c r="G118" s="32"/>
      <c r="H118" s="32"/>
      <c r="I118" s="97" t="s">
        <v>21</v>
      </c>
      <c r="J118" s="55" t="str">
        <f>IF(J12="","",J12)</f>
        <v>27. 3. 2020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27.95" customHeight="1">
      <c r="A120" s="32"/>
      <c r="B120" s="33"/>
      <c r="C120" s="27" t="s">
        <v>23</v>
      </c>
      <c r="D120" s="32"/>
      <c r="E120" s="32"/>
      <c r="F120" s="25" t="str">
        <f>E15</f>
        <v>Mesto Brezno</v>
      </c>
      <c r="G120" s="32"/>
      <c r="H120" s="32"/>
      <c r="I120" s="97" t="s">
        <v>29</v>
      </c>
      <c r="J120" s="30" t="str">
        <f>E21</f>
        <v>Ing. Barbora Halásová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97" t="s">
        <v>32</v>
      </c>
      <c r="J121" s="30" t="str">
        <f>E24</f>
        <v>Peter Vandriak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96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36"/>
      <c r="B123" s="137"/>
      <c r="C123" s="138" t="s">
        <v>109</v>
      </c>
      <c r="D123" s="139" t="s">
        <v>60</v>
      </c>
      <c r="E123" s="139" t="s">
        <v>56</v>
      </c>
      <c r="F123" s="139" t="s">
        <v>57</v>
      </c>
      <c r="G123" s="139" t="s">
        <v>110</v>
      </c>
      <c r="H123" s="139" t="s">
        <v>111</v>
      </c>
      <c r="I123" s="140" t="s">
        <v>112</v>
      </c>
      <c r="J123" s="141" t="s">
        <v>99</v>
      </c>
      <c r="K123" s="142" t="s">
        <v>113</v>
      </c>
      <c r="L123" s="143"/>
      <c r="M123" s="62" t="s">
        <v>1</v>
      </c>
      <c r="N123" s="63" t="s">
        <v>39</v>
      </c>
      <c r="O123" s="63" t="s">
        <v>114</v>
      </c>
      <c r="P123" s="63" t="s">
        <v>115</v>
      </c>
      <c r="Q123" s="63" t="s">
        <v>116</v>
      </c>
      <c r="R123" s="63" t="s">
        <v>117</v>
      </c>
      <c r="S123" s="63" t="s">
        <v>118</v>
      </c>
      <c r="T123" s="64" t="s">
        <v>119</v>
      </c>
      <c r="U123" s="136"/>
      <c r="V123" s="136"/>
      <c r="W123" s="136"/>
      <c r="X123" s="136"/>
      <c r="Y123" s="136"/>
      <c r="Z123" s="136"/>
      <c r="AA123" s="136"/>
      <c r="AB123" s="136"/>
      <c r="AC123" s="136"/>
      <c r="AD123" s="136"/>
      <c r="AE123" s="136"/>
    </row>
    <row r="124" spans="1:65" s="2" customFormat="1" ht="22.9" customHeight="1">
      <c r="A124" s="32"/>
      <c r="B124" s="33"/>
      <c r="C124" s="69" t="s">
        <v>100</v>
      </c>
      <c r="D124" s="32"/>
      <c r="E124" s="32"/>
      <c r="F124" s="32"/>
      <c r="G124" s="32"/>
      <c r="H124" s="32"/>
      <c r="I124" s="96"/>
      <c r="J124" s="144">
        <f>BK124</f>
        <v>0</v>
      </c>
      <c r="K124" s="32"/>
      <c r="L124" s="33"/>
      <c r="M124" s="65"/>
      <c r="N124" s="56"/>
      <c r="O124" s="66"/>
      <c r="P124" s="145">
        <f>P125+P225</f>
        <v>0</v>
      </c>
      <c r="Q124" s="66"/>
      <c r="R124" s="145">
        <f>R125+R225</f>
        <v>781.26513560000012</v>
      </c>
      <c r="S124" s="66"/>
      <c r="T124" s="146">
        <f>T125+T225</f>
        <v>524.67764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74</v>
      </c>
      <c r="AU124" s="17" t="s">
        <v>101</v>
      </c>
      <c r="BK124" s="147">
        <f>BK125+BK225</f>
        <v>0</v>
      </c>
    </row>
    <row r="125" spans="1:65" s="12" customFormat="1" ht="25.9" customHeight="1">
      <c r="B125" s="148"/>
      <c r="D125" s="149" t="s">
        <v>74</v>
      </c>
      <c r="E125" s="150" t="s">
        <v>120</v>
      </c>
      <c r="F125" s="150" t="s">
        <v>121</v>
      </c>
      <c r="I125" s="151"/>
      <c r="J125" s="152">
        <f>BK125</f>
        <v>0</v>
      </c>
      <c r="L125" s="148"/>
      <c r="M125" s="153"/>
      <c r="N125" s="154"/>
      <c r="O125" s="154"/>
      <c r="P125" s="155">
        <f>P126+P169+P176+P207+P223</f>
        <v>0</v>
      </c>
      <c r="Q125" s="154"/>
      <c r="R125" s="155">
        <f>R126+R169+R176+R207+R223</f>
        <v>781.12233560000016</v>
      </c>
      <c r="S125" s="154"/>
      <c r="T125" s="156">
        <f>T126+T169+T176+T207+T223</f>
        <v>524.67764</v>
      </c>
      <c r="AR125" s="149" t="s">
        <v>83</v>
      </c>
      <c r="AT125" s="157" t="s">
        <v>74</v>
      </c>
      <c r="AU125" s="157" t="s">
        <v>75</v>
      </c>
      <c r="AY125" s="149" t="s">
        <v>122</v>
      </c>
      <c r="BK125" s="158">
        <f>BK126+BK169+BK176+BK207+BK223</f>
        <v>0</v>
      </c>
    </row>
    <row r="126" spans="1:65" s="12" customFormat="1" ht="22.9" customHeight="1">
      <c r="B126" s="148"/>
      <c r="D126" s="149" t="s">
        <v>74</v>
      </c>
      <c r="E126" s="159" t="s">
        <v>83</v>
      </c>
      <c r="F126" s="159" t="s">
        <v>123</v>
      </c>
      <c r="I126" s="151"/>
      <c r="J126" s="160">
        <f>BK126</f>
        <v>0</v>
      </c>
      <c r="L126" s="148"/>
      <c r="M126" s="153"/>
      <c r="N126" s="154"/>
      <c r="O126" s="154"/>
      <c r="P126" s="155">
        <f>SUM(P127:P168)</f>
        <v>0</v>
      </c>
      <c r="Q126" s="154"/>
      <c r="R126" s="155">
        <f>SUM(R127:R168)</f>
        <v>135.59938600000001</v>
      </c>
      <c r="S126" s="154"/>
      <c r="T126" s="156">
        <f>SUM(T127:T168)</f>
        <v>524.67764</v>
      </c>
      <c r="AR126" s="149" t="s">
        <v>83</v>
      </c>
      <c r="AT126" s="157" t="s">
        <v>74</v>
      </c>
      <c r="AU126" s="157" t="s">
        <v>83</v>
      </c>
      <c r="AY126" s="149" t="s">
        <v>122</v>
      </c>
      <c r="BK126" s="158">
        <f>SUM(BK127:BK168)</f>
        <v>0</v>
      </c>
    </row>
    <row r="127" spans="1:65" s="2" customFormat="1" ht="24" customHeight="1">
      <c r="A127" s="32"/>
      <c r="B127" s="161"/>
      <c r="C127" s="162" t="s">
        <v>241</v>
      </c>
      <c r="D127" s="162" t="s">
        <v>125</v>
      </c>
      <c r="E127" s="163" t="s">
        <v>293</v>
      </c>
      <c r="F127" s="164" t="s">
        <v>294</v>
      </c>
      <c r="G127" s="165" t="s">
        <v>208</v>
      </c>
      <c r="H127" s="166">
        <v>857.04</v>
      </c>
      <c r="I127" s="167"/>
      <c r="J127" s="168">
        <f>ROUND(I127*H127,2)</f>
        <v>0</v>
      </c>
      <c r="K127" s="169"/>
      <c r="L127" s="33"/>
      <c r="M127" s="170" t="s">
        <v>1</v>
      </c>
      <c r="N127" s="171" t="s">
        <v>41</v>
      </c>
      <c r="O127" s="58"/>
      <c r="P127" s="172">
        <f>O127*H127</f>
        <v>0</v>
      </c>
      <c r="Q127" s="172">
        <v>0</v>
      </c>
      <c r="R127" s="172">
        <f>Q127*H127</f>
        <v>0</v>
      </c>
      <c r="S127" s="172">
        <v>0.316</v>
      </c>
      <c r="T127" s="173">
        <f>S127*H127</f>
        <v>270.82463999999999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4" t="s">
        <v>129</v>
      </c>
      <c r="AT127" s="174" t="s">
        <v>125</v>
      </c>
      <c r="AU127" s="174" t="s">
        <v>124</v>
      </c>
      <c r="AY127" s="17" t="s">
        <v>122</v>
      </c>
      <c r="BE127" s="175">
        <f>IF(N127="základná",J127,0)</f>
        <v>0</v>
      </c>
      <c r="BF127" s="175">
        <f>IF(N127="znížená",J127,0)</f>
        <v>0</v>
      </c>
      <c r="BG127" s="175">
        <f>IF(N127="zákl. prenesená",J127,0)</f>
        <v>0</v>
      </c>
      <c r="BH127" s="175">
        <f>IF(N127="zníž. prenesená",J127,0)</f>
        <v>0</v>
      </c>
      <c r="BI127" s="175">
        <f>IF(N127="nulová",J127,0)</f>
        <v>0</v>
      </c>
      <c r="BJ127" s="17" t="s">
        <v>124</v>
      </c>
      <c r="BK127" s="175">
        <f>ROUND(I127*H127,2)</f>
        <v>0</v>
      </c>
      <c r="BL127" s="17" t="s">
        <v>129</v>
      </c>
      <c r="BM127" s="174" t="s">
        <v>295</v>
      </c>
    </row>
    <row r="128" spans="1:65" s="2" customFormat="1" ht="24" customHeight="1">
      <c r="A128" s="32"/>
      <c r="B128" s="161"/>
      <c r="C128" s="162" t="s">
        <v>296</v>
      </c>
      <c r="D128" s="162" t="s">
        <v>125</v>
      </c>
      <c r="E128" s="163" t="s">
        <v>297</v>
      </c>
      <c r="F128" s="164" t="s">
        <v>298</v>
      </c>
      <c r="G128" s="165" t="s">
        <v>299</v>
      </c>
      <c r="H128" s="166">
        <v>265.3</v>
      </c>
      <c r="I128" s="167"/>
      <c r="J128" s="168">
        <f>ROUND(I128*H128,2)</f>
        <v>0</v>
      </c>
      <c r="K128" s="169"/>
      <c r="L128" s="33"/>
      <c r="M128" s="170" t="s">
        <v>1</v>
      </c>
      <c r="N128" s="171" t="s">
        <v>41</v>
      </c>
      <c r="O128" s="58"/>
      <c r="P128" s="172">
        <f>O128*H128</f>
        <v>0</v>
      </c>
      <c r="Q128" s="172">
        <v>0</v>
      </c>
      <c r="R128" s="172">
        <f>Q128*H128</f>
        <v>0</v>
      </c>
      <c r="S128" s="172">
        <v>0.23</v>
      </c>
      <c r="T128" s="173">
        <f>S128*H128</f>
        <v>61.019000000000005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4" t="s">
        <v>129</v>
      </c>
      <c r="AT128" s="174" t="s">
        <v>125</v>
      </c>
      <c r="AU128" s="174" t="s">
        <v>124</v>
      </c>
      <c r="AY128" s="17" t="s">
        <v>122</v>
      </c>
      <c r="BE128" s="175">
        <f>IF(N128="základná",J128,0)</f>
        <v>0</v>
      </c>
      <c r="BF128" s="175">
        <f>IF(N128="znížená",J128,0)</f>
        <v>0</v>
      </c>
      <c r="BG128" s="175">
        <f>IF(N128="zákl. prenesená",J128,0)</f>
        <v>0</v>
      </c>
      <c r="BH128" s="175">
        <f>IF(N128="zníž. prenesená",J128,0)</f>
        <v>0</v>
      </c>
      <c r="BI128" s="175">
        <f>IF(N128="nulová",J128,0)</f>
        <v>0</v>
      </c>
      <c r="BJ128" s="17" t="s">
        <v>124</v>
      </c>
      <c r="BK128" s="175">
        <f>ROUND(I128*H128,2)</f>
        <v>0</v>
      </c>
      <c r="BL128" s="17" t="s">
        <v>129</v>
      </c>
      <c r="BM128" s="174" t="s">
        <v>300</v>
      </c>
    </row>
    <row r="129" spans="1:65" s="2" customFormat="1" ht="24" customHeight="1">
      <c r="A129" s="32"/>
      <c r="B129" s="161"/>
      <c r="C129" s="162" t="s">
        <v>283</v>
      </c>
      <c r="D129" s="162" t="s">
        <v>125</v>
      </c>
      <c r="E129" s="163" t="s">
        <v>301</v>
      </c>
      <c r="F129" s="164" t="s">
        <v>302</v>
      </c>
      <c r="G129" s="165" t="s">
        <v>208</v>
      </c>
      <c r="H129" s="166">
        <v>857.04</v>
      </c>
      <c r="I129" s="167"/>
      <c r="J129" s="168">
        <f>ROUND(I129*H129,2)</f>
        <v>0</v>
      </c>
      <c r="K129" s="169"/>
      <c r="L129" s="33"/>
      <c r="M129" s="170" t="s">
        <v>1</v>
      </c>
      <c r="N129" s="171" t="s">
        <v>41</v>
      </c>
      <c r="O129" s="58"/>
      <c r="P129" s="172">
        <f>O129*H129</f>
        <v>0</v>
      </c>
      <c r="Q129" s="172">
        <v>0</v>
      </c>
      <c r="R129" s="172">
        <f>Q129*H129</f>
        <v>0</v>
      </c>
      <c r="S129" s="172">
        <v>0.22500000000000001</v>
      </c>
      <c r="T129" s="173">
        <f>S129*H129</f>
        <v>192.834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4" t="s">
        <v>129</v>
      </c>
      <c r="AT129" s="174" t="s">
        <v>125</v>
      </c>
      <c r="AU129" s="174" t="s">
        <v>124</v>
      </c>
      <c r="AY129" s="17" t="s">
        <v>122</v>
      </c>
      <c r="BE129" s="175">
        <f>IF(N129="základná",J129,0)</f>
        <v>0</v>
      </c>
      <c r="BF129" s="175">
        <f>IF(N129="znížená",J129,0)</f>
        <v>0</v>
      </c>
      <c r="BG129" s="175">
        <f>IF(N129="zákl. prenesená",J129,0)</f>
        <v>0</v>
      </c>
      <c r="BH129" s="175">
        <f>IF(N129="zníž. prenesená",J129,0)</f>
        <v>0</v>
      </c>
      <c r="BI129" s="175">
        <f>IF(N129="nulová",J129,0)</f>
        <v>0</v>
      </c>
      <c r="BJ129" s="17" t="s">
        <v>124</v>
      </c>
      <c r="BK129" s="175">
        <f>ROUND(I129*H129,2)</f>
        <v>0</v>
      </c>
      <c r="BL129" s="17" t="s">
        <v>129</v>
      </c>
      <c r="BM129" s="174" t="s">
        <v>303</v>
      </c>
    </row>
    <row r="130" spans="1:65" s="2" customFormat="1" ht="24" customHeight="1">
      <c r="A130" s="32"/>
      <c r="B130" s="161"/>
      <c r="C130" s="162" t="s">
        <v>304</v>
      </c>
      <c r="D130" s="162" t="s">
        <v>125</v>
      </c>
      <c r="E130" s="163" t="s">
        <v>305</v>
      </c>
      <c r="F130" s="164" t="s">
        <v>306</v>
      </c>
      <c r="G130" s="165" t="s">
        <v>128</v>
      </c>
      <c r="H130" s="166">
        <v>250.16200000000001</v>
      </c>
      <c r="I130" s="167"/>
      <c r="J130" s="168">
        <f>ROUND(I130*H130,2)</f>
        <v>0</v>
      </c>
      <c r="K130" s="169"/>
      <c r="L130" s="33"/>
      <c r="M130" s="170" t="s">
        <v>1</v>
      </c>
      <c r="N130" s="171" t="s">
        <v>41</v>
      </c>
      <c r="O130" s="58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74" t="s">
        <v>129</v>
      </c>
      <c r="AT130" s="174" t="s">
        <v>125</v>
      </c>
      <c r="AU130" s="174" t="s">
        <v>124</v>
      </c>
      <c r="AY130" s="17" t="s">
        <v>122</v>
      </c>
      <c r="BE130" s="175">
        <f>IF(N130="základná",J130,0)</f>
        <v>0</v>
      </c>
      <c r="BF130" s="175">
        <f>IF(N130="znížená",J130,0)</f>
        <v>0</v>
      </c>
      <c r="BG130" s="175">
        <f>IF(N130="zákl. prenesená",J130,0)</f>
        <v>0</v>
      </c>
      <c r="BH130" s="175">
        <f>IF(N130="zníž. prenesená",J130,0)</f>
        <v>0</v>
      </c>
      <c r="BI130" s="175">
        <f>IF(N130="nulová",J130,0)</f>
        <v>0</v>
      </c>
      <c r="BJ130" s="17" t="s">
        <v>124</v>
      </c>
      <c r="BK130" s="175">
        <f>ROUND(I130*H130,2)</f>
        <v>0</v>
      </c>
      <c r="BL130" s="17" t="s">
        <v>129</v>
      </c>
      <c r="BM130" s="174" t="s">
        <v>307</v>
      </c>
    </row>
    <row r="131" spans="1:65" s="14" customFormat="1" ht="11.25">
      <c r="B131" s="184"/>
      <c r="D131" s="177" t="s">
        <v>131</v>
      </c>
      <c r="E131" s="185" t="s">
        <v>1</v>
      </c>
      <c r="F131" s="186" t="s">
        <v>308</v>
      </c>
      <c r="H131" s="187">
        <v>221.27699999999999</v>
      </c>
      <c r="I131" s="188"/>
      <c r="L131" s="184"/>
      <c r="M131" s="189"/>
      <c r="N131" s="190"/>
      <c r="O131" s="190"/>
      <c r="P131" s="190"/>
      <c r="Q131" s="190"/>
      <c r="R131" s="190"/>
      <c r="S131" s="190"/>
      <c r="T131" s="191"/>
      <c r="AT131" s="185" t="s">
        <v>131</v>
      </c>
      <c r="AU131" s="185" t="s">
        <v>124</v>
      </c>
      <c r="AV131" s="14" t="s">
        <v>124</v>
      </c>
      <c r="AW131" s="14" t="s">
        <v>31</v>
      </c>
      <c r="AX131" s="14" t="s">
        <v>75</v>
      </c>
      <c r="AY131" s="185" t="s">
        <v>122</v>
      </c>
    </row>
    <row r="132" spans="1:65" s="14" customFormat="1" ht="11.25">
      <c r="B132" s="184"/>
      <c r="D132" s="177" t="s">
        <v>131</v>
      </c>
      <c r="E132" s="185" t="s">
        <v>1</v>
      </c>
      <c r="F132" s="186" t="s">
        <v>309</v>
      </c>
      <c r="H132" s="187">
        <v>27.885000000000002</v>
      </c>
      <c r="I132" s="188"/>
      <c r="L132" s="184"/>
      <c r="M132" s="189"/>
      <c r="N132" s="190"/>
      <c r="O132" s="190"/>
      <c r="P132" s="190"/>
      <c r="Q132" s="190"/>
      <c r="R132" s="190"/>
      <c r="S132" s="190"/>
      <c r="T132" s="191"/>
      <c r="AT132" s="185" t="s">
        <v>131</v>
      </c>
      <c r="AU132" s="185" t="s">
        <v>124</v>
      </c>
      <c r="AV132" s="14" t="s">
        <v>124</v>
      </c>
      <c r="AW132" s="14" t="s">
        <v>31</v>
      </c>
      <c r="AX132" s="14" t="s">
        <v>75</v>
      </c>
      <c r="AY132" s="185" t="s">
        <v>122</v>
      </c>
    </row>
    <row r="133" spans="1:65" s="14" customFormat="1" ht="11.25">
      <c r="B133" s="184"/>
      <c r="D133" s="177" t="s">
        <v>131</v>
      </c>
      <c r="E133" s="185" t="s">
        <v>1</v>
      </c>
      <c r="F133" s="186" t="s">
        <v>310</v>
      </c>
      <c r="H133" s="187">
        <v>1</v>
      </c>
      <c r="I133" s="188"/>
      <c r="L133" s="184"/>
      <c r="M133" s="189"/>
      <c r="N133" s="190"/>
      <c r="O133" s="190"/>
      <c r="P133" s="190"/>
      <c r="Q133" s="190"/>
      <c r="R133" s="190"/>
      <c r="S133" s="190"/>
      <c r="T133" s="191"/>
      <c r="AT133" s="185" t="s">
        <v>131</v>
      </c>
      <c r="AU133" s="185" t="s">
        <v>124</v>
      </c>
      <c r="AV133" s="14" t="s">
        <v>124</v>
      </c>
      <c r="AW133" s="14" t="s">
        <v>31</v>
      </c>
      <c r="AX133" s="14" t="s">
        <v>75</v>
      </c>
      <c r="AY133" s="185" t="s">
        <v>122</v>
      </c>
    </row>
    <row r="134" spans="1:65" s="15" customFormat="1" ht="11.25">
      <c r="B134" s="192"/>
      <c r="D134" s="177" t="s">
        <v>131</v>
      </c>
      <c r="E134" s="193" t="s">
        <v>1</v>
      </c>
      <c r="F134" s="194" t="s">
        <v>138</v>
      </c>
      <c r="H134" s="195">
        <v>250.16199999999998</v>
      </c>
      <c r="I134" s="196"/>
      <c r="L134" s="192"/>
      <c r="M134" s="197"/>
      <c r="N134" s="198"/>
      <c r="O134" s="198"/>
      <c r="P134" s="198"/>
      <c r="Q134" s="198"/>
      <c r="R134" s="198"/>
      <c r="S134" s="198"/>
      <c r="T134" s="199"/>
      <c r="AT134" s="193" t="s">
        <v>131</v>
      </c>
      <c r="AU134" s="193" t="s">
        <v>124</v>
      </c>
      <c r="AV134" s="15" t="s">
        <v>129</v>
      </c>
      <c r="AW134" s="15" t="s">
        <v>31</v>
      </c>
      <c r="AX134" s="15" t="s">
        <v>83</v>
      </c>
      <c r="AY134" s="193" t="s">
        <v>122</v>
      </c>
    </row>
    <row r="135" spans="1:65" s="2" customFormat="1" ht="24" customHeight="1">
      <c r="A135" s="32"/>
      <c r="B135" s="161"/>
      <c r="C135" s="162" t="s">
        <v>129</v>
      </c>
      <c r="D135" s="162" t="s">
        <v>125</v>
      </c>
      <c r="E135" s="163" t="s">
        <v>311</v>
      </c>
      <c r="F135" s="164" t="s">
        <v>312</v>
      </c>
      <c r="G135" s="165" t="s">
        <v>128</v>
      </c>
      <c r="H135" s="166">
        <v>250.16200000000001</v>
      </c>
      <c r="I135" s="167"/>
      <c r="J135" s="168">
        <f>ROUND(I135*H135,2)</f>
        <v>0</v>
      </c>
      <c r="K135" s="169"/>
      <c r="L135" s="33"/>
      <c r="M135" s="170" t="s">
        <v>1</v>
      </c>
      <c r="N135" s="171" t="s">
        <v>41</v>
      </c>
      <c r="O135" s="58"/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4" t="s">
        <v>129</v>
      </c>
      <c r="AT135" s="174" t="s">
        <v>125</v>
      </c>
      <c r="AU135" s="174" t="s">
        <v>124</v>
      </c>
      <c r="AY135" s="17" t="s">
        <v>122</v>
      </c>
      <c r="BE135" s="175">
        <f>IF(N135="základná",J135,0)</f>
        <v>0</v>
      </c>
      <c r="BF135" s="175">
        <f>IF(N135="znížená",J135,0)</f>
        <v>0</v>
      </c>
      <c r="BG135" s="175">
        <f>IF(N135="zákl. prenesená",J135,0)</f>
        <v>0</v>
      </c>
      <c r="BH135" s="175">
        <f>IF(N135="zníž. prenesená",J135,0)</f>
        <v>0</v>
      </c>
      <c r="BI135" s="175">
        <f>IF(N135="nulová",J135,0)</f>
        <v>0</v>
      </c>
      <c r="BJ135" s="17" t="s">
        <v>124</v>
      </c>
      <c r="BK135" s="175">
        <f>ROUND(I135*H135,2)</f>
        <v>0</v>
      </c>
      <c r="BL135" s="17" t="s">
        <v>129</v>
      </c>
      <c r="BM135" s="174" t="s">
        <v>313</v>
      </c>
    </row>
    <row r="136" spans="1:65" s="2" customFormat="1" ht="16.5" customHeight="1">
      <c r="A136" s="32"/>
      <c r="B136" s="161"/>
      <c r="C136" s="162" t="s">
        <v>314</v>
      </c>
      <c r="D136" s="162" t="s">
        <v>125</v>
      </c>
      <c r="E136" s="163" t="s">
        <v>143</v>
      </c>
      <c r="F136" s="164" t="s">
        <v>144</v>
      </c>
      <c r="G136" s="165" t="s">
        <v>128</v>
      </c>
      <c r="H136" s="166">
        <v>13.5</v>
      </c>
      <c r="I136" s="167"/>
      <c r="J136" s="168">
        <f>ROUND(I136*H136,2)</f>
        <v>0</v>
      </c>
      <c r="K136" s="169"/>
      <c r="L136" s="33"/>
      <c r="M136" s="170" t="s">
        <v>1</v>
      </c>
      <c r="N136" s="171" t="s">
        <v>41</v>
      </c>
      <c r="O136" s="58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4" t="s">
        <v>129</v>
      </c>
      <c r="AT136" s="174" t="s">
        <v>125</v>
      </c>
      <c r="AU136" s="174" t="s">
        <v>124</v>
      </c>
      <c r="AY136" s="17" t="s">
        <v>122</v>
      </c>
      <c r="BE136" s="175">
        <f>IF(N136="základná",J136,0)</f>
        <v>0</v>
      </c>
      <c r="BF136" s="175">
        <f>IF(N136="znížená",J136,0)</f>
        <v>0</v>
      </c>
      <c r="BG136" s="175">
        <f>IF(N136="zákl. prenesená",J136,0)</f>
        <v>0</v>
      </c>
      <c r="BH136" s="175">
        <f>IF(N136="zníž. prenesená",J136,0)</f>
        <v>0</v>
      </c>
      <c r="BI136" s="175">
        <f>IF(N136="nulová",J136,0)</f>
        <v>0</v>
      </c>
      <c r="BJ136" s="17" t="s">
        <v>124</v>
      </c>
      <c r="BK136" s="175">
        <f>ROUND(I136*H136,2)</f>
        <v>0</v>
      </c>
      <c r="BL136" s="17" t="s">
        <v>129</v>
      </c>
      <c r="BM136" s="174" t="s">
        <v>315</v>
      </c>
    </row>
    <row r="137" spans="1:65" s="14" customFormat="1" ht="11.25">
      <c r="B137" s="184"/>
      <c r="D137" s="177" t="s">
        <v>131</v>
      </c>
      <c r="E137" s="185" t="s">
        <v>1</v>
      </c>
      <c r="F137" s="186" t="s">
        <v>316</v>
      </c>
      <c r="H137" s="187">
        <v>13.5</v>
      </c>
      <c r="I137" s="188"/>
      <c r="L137" s="184"/>
      <c r="M137" s="189"/>
      <c r="N137" s="190"/>
      <c r="O137" s="190"/>
      <c r="P137" s="190"/>
      <c r="Q137" s="190"/>
      <c r="R137" s="190"/>
      <c r="S137" s="190"/>
      <c r="T137" s="191"/>
      <c r="AT137" s="185" t="s">
        <v>131</v>
      </c>
      <c r="AU137" s="185" t="s">
        <v>124</v>
      </c>
      <c r="AV137" s="14" t="s">
        <v>124</v>
      </c>
      <c r="AW137" s="14" t="s">
        <v>31</v>
      </c>
      <c r="AX137" s="14" t="s">
        <v>75</v>
      </c>
      <c r="AY137" s="185" t="s">
        <v>122</v>
      </c>
    </row>
    <row r="138" spans="1:65" s="15" customFormat="1" ht="11.25">
      <c r="B138" s="192"/>
      <c r="D138" s="177" t="s">
        <v>131</v>
      </c>
      <c r="E138" s="193" t="s">
        <v>1</v>
      </c>
      <c r="F138" s="194" t="s">
        <v>138</v>
      </c>
      <c r="H138" s="195">
        <v>13.5</v>
      </c>
      <c r="I138" s="196"/>
      <c r="L138" s="192"/>
      <c r="M138" s="197"/>
      <c r="N138" s="198"/>
      <c r="O138" s="198"/>
      <c r="P138" s="198"/>
      <c r="Q138" s="198"/>
      <c r="R138" s="198"/>
      <c r="S138" s="198"/>
      <c r="T138" s="199"/>
      <c r="AT138" s="193" t="s">
        <v>131</v>
      </c>
      <c r="AU138" s="193" t="s">
        <v>124</v>
      </c>
      <c r="AV138" s="15" t="s">
        <v>129</v>
      </c>
      <c r="AW138" s="15" t="s">
        <v>31</v>
      </c>
      <c r="AX138" s="15" t="s">
        <v>83</v>
      </c>
      <c r="AY138" s="193" t="s">
        <v>122</v>
      </c>
    </row>
    <row r="139" spans="1:65" s="2" customFormat="1" ht="36" customHeight="1">
      <c r="A139" s="32"/>
      <c r="B139" s="161"/>
      <c r="C139" s="162" t="s">
        <v>317</v>
      </c>
      <c r="D139" s="162" t="s">
        <v>125</v>
      </c>
      <c r="E139" s="163" t="s">
        <v>148</v>
      </c>
      <c r="F139" s="164" t="s">
        <v>149</v>
      </c>
      <c r="G139" s="165" t="s">
        <v>128</v>
      </c>
      <c r="H139" s="166">
        <v>13.5</v>
      </c>
      <c r="I139" s="167"/>
      <c r="J139" s="168">
        <f>ROUND(I139*H139,2)</f>
        <v>0</v>
      </c>
      <c r="K139" s="169"/>
      <c r="L139" s="33"/>
      <c r="M139" s="170" t="s">
        <v>1</v>
      </c>
      <c r="N139" s="171" t="s">
        <v>41</v>
      </c>
      <c r="O139" s="58"/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4" t="s">
        <v>129</v>
      </c>
      <c r="AT139" s="174" t="s">
        <v>125</v>
      </c>
      <c r="AU139" s="174" t="s">
        <v>124</v>
      </c>
      <c r="AY139" s="17" t="s">
        <v>122</v>
      </c>
      <c r="BE139" s="175">
        <f>IF(N139="základná",J139,0)</f>
        <v>0</v>
      </c>
      <c r="BF139" s="175">
        <f>IF(N139="znížená",J139,0)</f>
        <v>0</v>
      </c>
      <c r="BG139" s="175">
        <f>IF(N139="zákl. prenesená",J139,0)</f>
        <v>0</v>
      </c>
      <c r="BH139" s="175">
        <f>IF(N139="zníž. prenesená",J139,0)</f>
        <v>0</v>
      </c>
      <c r="BI139" s="175">
        <f>IF(N139="nulová",J139,0)</f>
        <v>0</v>
      </c>
      <c r="BJ139" s="17" t="s">
        <v>124</v>
      </c>
      <c r="BK139" s="175">
        <f>ROUND(I139*H139,2)</f>
        <v>0</v>
      </c>
      <c r="BL139" s="17" t="s">
        <v>129</v>
      </c>
      <c r="BM139" s="174" t="s">
        <v>318</v>
      </c>
    </row>
    <row r="140" spans="1:65" s="2" customFormat="1" ht="24" customHeight="1">
      <c r="A140" s="32"/>
      <c r="B140" s="161"/>
      <c r="C140" s="162" t="s">
        <v>319</v>
      </c>
      <c r="D140" s="162" t="s">
        <v>125</v>
      </c>
      <c r="E140" s="163" t="s">
        <v>320</v>
      </c>
      <c r="F140" s="164" t="s">
        <v>321</v>
      </c>
      <c r="G140" s="165" t="s">
        <v>128</v>
      </c>
      <c r="H140" s="166">
        <v>54</v>
      </c>
      <c r="I140" s="167"/>
      <c r="J140" s="168">
        <f>ROUND(I140*H140,2)</f>
        <v>0</v>
      </c>
      <c r="K140" s="169"/>
      <c r="L140" s="33"/>
      <c r="M140" s="170" t="s">
        <v>1</v>
      </c>
      <c r="N140" s="171" t="s">
        <v>41</v>
      </c>
      <c r="O140" s="58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4" t="s">
        <v>129</v>
      </c>
      <c r="AT140" s="174" t="s">
        <v>125</v>
      </c>
      <c r="AU140" s="174" t="s">
        <v>124</v>
      </c>
      <c r="AY140" s="17" t="s">
        <v>122</v>
      </c>
      <c r="BE140" s="175">
        <f>IF(N140="základná",J140,0)</f>
        <v>0</v>
      </c>
      <c r="BF140" s="175">
        <f>IF(N140="znížená",J140,0)</f>
        <v>0</v>
      </c>
      <c r="BG140" s="175">
        <f>IF(N140="zákl. prenesená",J140,0)</f>
        <v>0</v>
      </c>
      <c r="BH140" s="175">
        <f>IF(N140="zníž. prenesená",J140,0)</f>
        <v>0</v>
      </c>
      <c r="BI140" s="175">
        <f>IF(N140="nulová",J140,0)</f>
        <v>0</v>
      </c>
      <c r="BJ140" s="17" t="s">
        <v>124</v>
      </c>
      <c r="BK140" s="175">
        <f>ROUND(I140*H140,2)</f>
        <v>0</v>
      </c>
      <c r="BL140" s="17" t="s">
        <v>129</v>
      </c>
      <c r="BM140" s="174" t="s">
        <v>322</v>
      </c>
    </row>
    <row r="141" spans="1:65" s="14" customFormat="1" ht="11.25">
      <c r="B141" s="184"/>
      <c r="D141" s="177" t="s">
        <v>131</v>
      </c>
      <c r="E141" s="185" t="s">
        <v>1</v>
      </c>
      <c r="F141" s="186" t="s">
        <v>323</v>
      </c>
      <c r="H141" s="187">
        <v>54</v>
      </c>
      <c r="I141" s="188"/>
      <c r="L141" s="184"/>
      <c r="M141" s="189"/>
      <c r="N141" s="190"/>
      <c r="O141" s="190"/>
      <c r="P141" s="190"/>
      <c r="Q141" s="190"/>
      <c r="R141" s="190"/>
      <c r="S141" s="190"/>
      <c r="T141" s="191"/>
      <c r="AT141" s="185" t="s">
        <v>131</v>
      </c>
      <c r="AU141" s="185" t="s">
        <v>124</v>
      </c>
      <c r="AV141" s="14" t="s">
        <v>124</v>
      </c>
      <c r="AW141" s="14" t="s">
        <v>31</v>
      </c>
      <c r="AX141" s="14" t="s">
        <v>75</v>
      </c>
      <c r="AY141" s="185" t="s">
        <v>122</v>
      </c>
    </row>
    <row r="142" spans="1:65" s="15" customFormat="1" ht="11.25">
      <c r="B142" s="192"/>
      <c r="D142" s="177" t="s">
        <v>131</v>
      </c>
      <c r="E142" s="193" t="s">
        <v>1</v>
      </c>
      <c r="F142" s="194" t="s">
        <v>138</v>
      </c>
      <c r="H142" s="195">
        <v>54</v>
      </c>
      <c r="I142" s="196"/>
      <c r="L142" s="192"/>
      <c r="M142" s="197"/>
      <c r="N142" s="198"/>
      <c r="O142" s="198"/>
      <c r="P142" s="198"/>
      <c r="Q142" s="198"/>
      <c r="R142" s="198"/>
      <c r="S142" s="198"/>
      <c r="T142" s="199"/>
      <c r="AT142" s="193" t="s">
        <v>131</v>
      </c>
      <c r="AU142" s="193" t="s">
        <v>124</v>
      </c>
      <c r="AV142" s="15" t="s">
        <v>129</v>
      </c>
      <c r="AW142" s="15" t="s">
        <v>31</v>
      </c>
      <c r="AX142" s="15" t="s">
        <v>83</v>
      </c>
      <c r="AY142" s="193" t="s">
        <v>122</v>
      </c>
    </row>
    <row r="143" spans="1:65" s="2" customFormat="1" ht="24" customHeight="1">
      <c r="A143" s="32"/>
      <c r="B143" s="161"/>
      <c r="C143" s="162" t="s">
        <v>324</v>
      </c>
      <c r="D143" s="162" t="s">
        <v>125</v>
      </c>
      <c r="E143" s="163" t="s">
        <v>325</v>
      </c>
      <c r="F143" s="164" t="s">
        <v>326</v>
      </c>
      <c r="G143" s="165" t="s">
        <v>208</v>
      </c>
      <c r="H143" s="166">
        <v>90</v>
      </c>
      <c r="I143" s="167"/>
      <c r="J143" s="168">
        <f>ROUND(I143*H143,2)</f>
        <v>0</v>
      </c>
      <c r="K143" s="169"/>
      <c r="L143" s="33"/>
      <c r="M143" s="170" t="s">
        <v>1</v>
      </c>
      <c r="N143" s="171" t="s">
        <v>41</v>
      </c>
      <c r="O143" s="58"/>
      <c r="P143" s="172">
        <f>O143*H143</f>
        <v>0</v>
      </c>
      <c r="Q143" s="172">
        <v>8.4999999999999995E-4</v>
      </c>
      <c r="R143" s="172">
        <f>Q143*H143</f>
        <v>7.6499999999999999E-2</v>
      </c>
      <c r="S143" s="172">
        <v>0</v>
      </c>
      <c r="T143" s="17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4" t="s">
        <v>129</v>
      </c>
      <c r="AT143" s="174" t="s">
        <v>125</v>
      </c>
      <c r="AU143" s="174" t="s">
        <v>124</v>
      </c>
      <c r="AY143" s="17" t="s">
        <v>122</v>
      </c>
      <c r="BE143" s="175">
        <f>IF(N143="základná",J143,0)</f>
        <v>0</v>
      </c>
      <c r="BF143" s="175">
        <f>IF(N143="znížená",J143,0)</f>
        <v>0</v>
      </c>
      <c r="BG143" s="175">
        <f>IF(N143="zákl. prenesená",J143,0)</f>
        <v>0</v>
      </c>
      <c r="BH143" s="175">
        <f>IF(N143="zníž. prenesená",J143,0)</f>
        <v>0</v>
      </c>
      <c r="BI143" s="175">
        <f>IF(N143="nulová",J143,0)</f>
        <v>0</v>
      </c>
      <c r="BJ143" s="17" t="s">
        <v>124</v>
      </c>
      <c r="BK143" s="175">
        <f>ROUND(I143*H143,2)</f>
        <v>0</v>
      </c>
      <c r="BL143" s="17" t="s">
        <v>129</v>
      </c>
      <c r="BM143" s="174" t="s">
        <v>327</v>
      </c>
    </row>
    <row r="144" spans="1:65" s="14" customFormat="1" ht="11.25">
      <c r="B144" s="184"/>
      <c r="D144" s="177" t="s">
        <v>131</v>
      </c>
      <c r="E144" s="185" t="s">
        <v>1</v>
      </c>
      <c r="F144" s="186" t="s">
        <v>328</v>
      </c>
      <c r="H144" s="187">
        <v>60</v>
      </c>
      <c r="I144" s="188"/>
      <c r="L144" s="184"/>
      <c r="M144" s="189"/>
      <c r="N144" s="190"/>
      <c r="O144" s="190"/>
      <c r="P144" s="190"/>
      <c r="Q144" s="190"/>
      <c r="R144" s="190"/>
      <c r="S144" s="190"/>
      <c r="T144" s="191"/>
      <c r="AT144" s="185" t="s">
        <v>131</v>
      </c>
      <c r="AU144" s="185" t="s">
        <v>124</v>
      </c>
      <c r="AV144" s="14" t="s">
        <v>124</v>
      </c>
      <c r="AW144" s="14" t="s">
        <v>31</v>
      </c>
      <c r="AX144" s="14" t="s">
        <v>75</v>
      </c>
      <c r="AY144" s="185" t="s">
        <v>122</v>
      </c>
    </row>
    <row r="145" spans="1:65" s="14" customFormat="1" ht="11.25">
      <c r="B145" s="184"/>
      <c r="D145" s="177" t="s">
        <v>131</v>
      </c>
      <c r="E145" s="185" t="s">
        <v>1</v>
      </c>
      <c r="F145" s="186" t="s">
        <v>329</v>
      </c>
      <c r="H145" s="187">
        <v>30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131</v>
      </c>
      <c r="AU145" s="185" t="s">
        <v>124</v>
      </c>
      <c r="AV145" s="14" t="s">
        <v>124</v>
      </c>
      <c r="AW145" s="14" t="s">
        <v>31</v>
      </c>
      <c r="AX145" s="14" t="s">
        <v>75</v>
      </c>
      <c r="AY145" s="185" t="s">
        <v>122</v>
      </c>
    </row>
    <row r="146" spans="1:65" s="15" customFormat="1" ht="11.25">
      <c r="B146" s="192"/>
      <c r="D146" s="177" t="s">
        <v>131</v>
      </c>
      <c r="E146" s="193" t="s">
        <v>1</v>
      </c>
      <c r="F146" s="194" t="s">
        <v>138</v>
      </c>
      <c r="H146" s="195">
        <v>90</v>
      </c>
      <c r="I146" s="196"/>
      <c r="L146" s="192"/>
      <c r="M146" s="197"/>
      <c r="N146" s="198"/>
      <c r="O146" s="198"/>
      <c r="P146" s="198"/>
      <c r="Q146" s="198"/>
      <c r="R146" s="198"/>
      <c r="S146" s="198"/>
      <c r="T146" s="199"/>
      <c r="AT146" s="193" t="s">
        <v>131</v>
      </c>
      <c r="AU146" s="193" t="s">
        <v>124</v>
      </c>
      <c r="AV146" s="15" t="s">
        <v>129</v>
      </c>
      <c r="AW146" s="15" t="s">
        <v>31</v>
      </c>
      <c r="AX146" s="15" t="s">
        <v>83</v>
      </c>
      <c r="AY146" s="193" t="s">
        <v>122</v>
      </c>
    </row>
    <row r="147" spans="1:65" s="2" customFormat="1" ht="24" customHeight="1">
      <c r="A147" s="32"/>
      <c r="B147" s="161"/>
      <c r="C147" s="162" t="s">
        <v>330</v>
      </c>
      <c r="D147" s="162" t="s">
        <v>125</v>
      </c>
      <c r="E147" s="163" t="s">
        <v>331</v>
      </c>
      <c r="F147" s="164" t="s">
        <v>332</v>
      </c>
      <c r="G147" s="165" t="s">
        <v>208</v>
      </c>
      <c r="H147" s="166">
        <v>90</v>
      </c>
      <c r="I147" s="167"/>
      <c r="J147" s="168">
        <f>ROUND(I147*H147,2)</f>
        <v>0</v>
      </c>
      <c r="K147" s="169"/>
      <c r="L147" s="33"/>
      <c r="M147" s="170" t="s">
        <v>1</v>
      </c>
      <c r="N147" s="171" t="s">
        <v>41</v>
      </c>
      <c r="O147" s="58"/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4" t="s">
        <v>129</v>
      </c>
      <c r="AT147" s="174" t="s">
        <v>125</v>
      </c>
      <c r="AU147" s="174" t="s">
        <v>124</v>
      </c>
      <c r="AY147" s="17" t="s">
        <v>122</v>
      </c>
      <c r="BE147" s="175">
        <f>IF(N147="základná",J147,0)</f>
        <v>0</v>
      </c>
      <c r="BF147" s="175">
        <f>IF(N147="znížená",J147,0)</f>
        <v>0</v>
      </c>
      <c r="BG147" s="175">
        <f>IF(N147="zákl. prenesená",J147,0)</f>
        <v>0</v>
      </c>
      <c r="BH147" s="175">
        <f>IF(N147="zníž. prenesená",J147,0)</f>
        <v>0</v>
      </c>
      <c r="BI147" s="175">
        <f>IF(N147="nulová",J147,0)</f>
        <v>0</v>
      </c>
      <c r="BJ147" s="17" t="s">
        <v>124</v>
      </c>
      <c r="BK147" s="175">
        <f>ROUND(I147*H147,2)</f>
        <v>0</v>
      </c>
      <c r="BL147" s="17" t="s">
        <v>129</v>
      </c>
      <c r="BM147" s="174" t="s">
        <v>333</v>
      </c>
    </row>
    <row r="148" spans="1:65" s="2" customFormat="1" ht="36" customHeight="1">
      <c r="A148" s="32"/>
      <c r="B148" s="161"/>
      <c r="C148" s="162" t="s">
        <v>334</v>
      </c>
      <c r="D148" s="162" t="s">
        <v>125</v>
      </c>
      <c r="E148" s="163" t="s">
        <v>152</v>
      </c>
      <c r="F148" s="164" t="s">
        <v>153</v>
      </c>
      <c r="G148" s="165" t="s">
        <v>128</v>
      </c>
      <c r="H148" s="166">
        <v>317.66199999999998</v>
      </c>
      <c r="I148" s="167"/>
      <c r="J148" s="168">
        <f>ROUND(I148*H148,2)</f>
        <v>0</v>
      </c>
      <c r="K148" s="169"/>
      <c r="L148" s="33"/>
      <c r="M148" s="170" t="s">
        <v>1</v>
      </c>
      <c r="N148" s="171" t="s">
        <v>41</v>
      </c>
      <c r="O148" s="58"/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4" t="s">
        <v>129</v>
      </c>
      <c r="AT148" s="174" t="s">
        <v>125</v>
      </c>
      <c r="AU148" s="174" t="s">
        <v>124</v>
      </c>
      <c r="AY148" s="17" t="s">
        <v>122</v>
      </c>
      <c r="BE148" s="175">
        <f>IF(N148="základná",J148,0)</f>
        <v>0</v>
      </c>
      <c r="BF148" s="175">
        <f>IF(N148="znížená",J148,0)</f>
        <v>0</v>
      </c>
      <c r="BG148" s="175">
        <f>IF(N148="zákl. prenesená",J148,0)</f>
        <v>0</v>
      </c>
      <c r="BH148" s="175">
        <f>IF(N148="zníž. prenesená",J148,0)</f>
        <v>0</v>
      </c>
      <c r="BI148" s="175">
        <f>IF(N148="nulová",J148,0)</f>
        <v>0</v>
      </c>
      <c r="BJ148" s="17" t="s">
        <v>124</v>
      </c>
      <c r="BK148" s="175">
        <f>ROUND(I148*H148,2)</f>
        <v>0</v>
      </c>
      <c r="BL148" s="17" t="s">
        <v>129</v>
      </c>
      <c r="BM148" s="174" t="s">
        <v>335</v>
      </c>
    </row>
    <row r="149" spans="1:65" s="14" customFormat="1" ht="11.25">
      <c r="B149" s="184"/>
      <c r="D149" s="177" t="s">
        <v>131</v>
      </c>
      <c r="E149" s="185" t="s">
        <v>1</v>
      </c>
      <c r="F149" s="186" t="s">
        <v>336</v>
      </c>
      <c r="H149" s="187">
        <v>317.66199999999998</v>
      </c>
      <c r="I149" s="188"/>
      <c r="L149" s="184"/>
      <c r="M149" s="189"/>
      <c r="N149" s="190"/>
      <c r="O149" s="190"/>
      <c r="P149" s="190"/>
      <c r="Q149" s="190"/>
      <c r="R149" s="190"/>
      <c r="S149" s="190"/>
      <c r="T149" s="191"/>
      <c r="AT149" s="185" t="s">
        <v>131</v>
      </c>
      <c r="AU149" s="185" t="s">
        <v>124</v>
      </c>
      <c r="AV149" s="14" t="s">
        <v>124</v>
      </c>
      <c r="AW149" s="14" t="s">
        <v>31</v>
      </c>
      <c r="AX149" s="14" t="s">
        <v>83</v>
      </c>
      <c r="AY149" s="185" t="s">
        <v>122</v>
      </c>
    </row>
    <row r="150" spans="1:65" s="2" customFormat="1" ht="36" customHeight="1">
      <c r="A150" s="32"/>
      <c r="B150" s="161"/>
      <c r="C150" s="162" t="s">
        <v>337</v>
      </c>
      <c r="D150" s="162" t="s">
        <v>125</v>
      </c>
      <c r="E150" s="163" t="s">
        <v>157</v>
      </c>
      <c r="F150" s="164" t="s">
        <v>158</v>
      </c>
      <c r="G150" s="165" t="s">
        <v>128</v>
      </c>
      <c r="H150" s="166">
        <v>5400.2539999999999</v>
      </c>
      <c r="I150" s="167"/>
      <c r="J150" s="168">
        <f>ROUND(I150*H150,2)</f>
        <v>0</v>
      </c>
      <c r="K150" s="169"/>
      <c r="L150" s="33"/>
      <c r="M150" s="170" t="s">
        <v>1</v>
      </c>
      <c r="N150" s="171" t="s">
        <v>41</v>
      </c>
      <c r="O150" s="58"/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4" t="s">
        <v>129</v>
      </c>
      <c r="AT150" s="174" t="s">
        <v>125</v>
      </c>
      <c r="AU150" s="174" t="s">
        <v>124</v>
      </c>
      <c r="AY150" s="17" t="s">
        <v>122</v>
      </c>
      <c r="BE150" s="175">
        <f>IF(N150="základná",J150,0)</f>
        <v>0</v>
      </c>
      <c r="BF150" s="175">
        <f>IF(N150="znížená",J150,0)</f>
        <v>0</v>
      </c>
      <c r="BG150" s="175">
        <f>IF(N150="zákl. prenesená",J150,0)</f>
        <v>0</v>
      </c>
      <c r="BH150" s="175">
        <f>IF(N150="zníž. prenesená",J150,0)</f>
        <v>0</v>
      </c>
      <c r="BI150" s="175">
        <f>IF(N150="nulová",J150,0)</f>
        <v>0</v>
      </c>
      <c r="BJ150" s="17" t="s">
        <v>124</v>
      </c>
      <c r="BK150" s="175">
        <f>ROUND(I150*H150,2)</f>
        <v>0</v>
      </c>
      <c r="BL150" s="17" t="s">
        <v>129</v>
      </c>
      <c r="BM150" s="174" t="s">
        <v>338</v>
      </c>
    </row>
    <row r="151" spans="1:65" s="14" customFormat="1" ht="11.25">
      <c r="B151" s="184"/>
      <c r="D151" s="177" t="s">
        <v>131</v>
      </c>
      <c r="E151" s="185" t="s">
        <v>1</v>
      </c>
      <c r="F151" s="186" t="s">
        <v>339</v>
      </c>
      <c r="H151" s="187">
        <v>5400.2539999999999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85" t="s">
        <v>131</v>
      </c>
      <c r="AU151" s="185" t="s">
        <v>124</v>
      </c>
      <c r="AV151" s="14" t="s">
        <v>124</v>
      </c>
      <c r="AW151" s="14" t="s">
        <v>31</v>
      </c>
      <c r="AX151" s="14" t="s">
        <v>83</v>
      </c>
      <c r="AY151" s="185" t="s">
        <v>122</v>
      </c>
    </row>
    <row r="152" spans="1:65" s="2" customFormat="1" ht="24" customHeight="1">
      <c r="A152" s="32"/>
      <c r="B152" s="161"/>
      <c r="C152" s="162" t="s">
        <v>156</v>
      </c>
      <c r="D152" s="162" t="s">
        <v>125</v>
      </c>
      <c r="E152" s="163" t="s">
        <v>162</v>
      </c>
      <c r="F152" s="164" t="s">
        <v>163</v>
      </c>
      <c r="G152" s="165" t="s">
        <v>128</v>
      </c>
      <c r="H152" s="166">
        <v>317.66199999999998</v>
      </c>
      <c r="I152" s="167"/>
      <c r="J152" s="168">
        <f>ROUND(I152*H152,2)</f>
        <v>0</v>
      </c>
      <c r="K152" s="169"/>
      <c r="L152" s="33"/>
      <c r="M152" s="170" t="s">
        <v>1</v>
      </c>
      <c r="N152" s="171" t="s">
        <v>41</v>
      </c>
      <c r="O152" s="58"/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4" t="s">
        <v>129</v>
      </c>
      <c r="AT152" s="174" t="s">
        <v>125</v>
      </c>
      <c r="AU152" s="174" t="s">
        <v>124</v>
      </c>
      <c r="AY152" s="17" t="s">
        <v>122</v>
      </c>
      <c r="BE152" s="175">
        <f>IF(N152="základná",J152,0)</f>
        <v>0</v>
      </c>
      <c r="BF152" s="175">
        <f>IF(N152="znížená",J152,0)</f>
        <v>0</v>
      </c>
      <c r="BG152" s="175">
        <f>IF(N152="zákl. prenesená",J152,0)</f>
        <v>0</v>
      </c>
      <c r="BH152" s="175">
        <f>IF(N152="zníž. prenesená",J152,0)</f>
        <v>0</v>
      </c>
      <c r="BI152" s="175">
        <f>IF(N152="nulová",J152,0)</f>
        <v>0</v>
      </c>
      <c r="BJ152" s="17" t="s">
        <v>124</v>
      </c>
      <c r="BK152" s="175">
        <f>ROUND(I152*H152,2)</f>
        <v>0</v>
      </c>
      <c r="BL152" s="17" t="s">
        <v>129</v>
      </c>
      <c r="BM152" s="174" t="s">
        <v>340</v>
      </c>
    </row>
    <row r="153" spans="1:65" s="2" customFormat="1" ht="24" customHeight="1">
      <c r="A153" s="32"/>
      <c r="B153" s="161"/>
      <c r="C153" s="162" t="s">
        <v>341</v>
      </c>
      <c r="D153" s="162" t="s">
        <v>125</v>
      </c>
      <c r="E153" s="163" t="s">
        <v>199</v>
      </c>
      <c r="F153" s="164" t="s">
        <v>200</v>
      </c>
      <c r="G153" s="165" t="s">
        <v>128</v>
      </c>
      <c r="H153" s="166">
        <v>67.5</v>
      </c>
      <c r="I153" s="167"/>
      <c r="J153" s="168">
        <f>ROUND(I153*H153,2)</f>
        <v>0</v>
      </c>
      <c r="K153" s="169"/>
      <c r="L153" s="33"/>
      <c r="M153" s="170" t="s">
        <v>1</v>
      </c>
      <c r="N153" s="171" t="s">
        <v>41</v>
      </c>
      <c r="O153" s="58"/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4" t="s">
        <v>129</v>
      </c>
      <c r="AT153" s="174" t="s">
        <v>125</v>
      </c>
      <c r="AU153" s="174" t="s">
        <v>124</v>
      </c>
      <c r="AY153" s="17" t="s">
        <v>122</v>
      </c>
      <c r="BE153" s="175">
        <f>IF(N153="základná",J153,0)</f>
        <v>0</v>
      </c>
      <c r="BF153" s="175">
        <f>IF(N153="znížená",J153,0)</f>
        <v>0</v>
      </c>
      <c r="BG153" s="175">
        <f>IF(N153="zákl. prenesená",J153,0)</f>
        <v>0</v>
      </c>
      <c r="BH153" s="175">
        <f>IF(N153="zníž. prenesená",J153,0)</f>
        <v>0</v>
      </c>
      <c r="BI153" s="175">
        <f>IF(N153="nulová",J153,0)</f>
        <v>0</v>
      </c>
      <c r="BJ153" s="17" t="s">
        <v>124</v>
      </c>
      <c r="BK153" s="175">
        <f>ROUND(I153*H153,2)</f>
        <v>0</v>
      </c>
      <c r="BL153" s="17" t="s">
        <v>129</v>
      </c>
      <c r="BM153" s="174" t="s">
        <v>342</v>
      </c>
    </row>
    <row r="154" spans="1:65" s="14" customFormat="1" ht="11.25">
      <c r="B154" s="184"/>
      <c r="D154" s="177" t="s">
        <v>131</v>
      </c>
      <c r="E154" s="185" t="s">
        <v>1</v>
      </c>
      <c r="F154" s="186" t="s">
        <v>343</v>
      </c>
      <c r="H154" s="187">
        <v>67.5</v>
      </c>
      <c r="I154" s="188"/>
      <c r="L154" s="184"/>
      <c r="M154" s="189"/>
      <c r="N154" s="190"/>
      <c r="O154" s="190"/>
      <c r="P154" s="190"/>
      <c r="Q154" s="190"/>
      <c r="R154" s="190"/>
      <c r="S154" s="190"/>
      <c r="T154" s="191"/>
      <c r="AT154" s="185" t="s">
        <v>131</v>
      </c>
      <c r="AU154" s="185" t="s">
        <v>124</v>
      </c>
      <c r="AV154" s="14" t="s">
        <v>124</v>
      </c>
      <c r="AW154" s="14" t="s">
        <v>31</v>
      </c>
      <c r="AX154" s="14" t="s">
        <v>75</v>
      </c>
      <c r="AY154" s="185" t="s">
        <v>122</v>
      </c>
    </row>
    <row r="155" spans="1:65" s="15" customFormat="1" ht="11.25">
      <c r="B155" s="192"/>
      <c r="D155" s="177" t="s">
        <v>131</v>
      </c>
      <c r="E155" s="193" t="s">
        <v>1</v>
      </c>
      <c r="F155" s="194" t="s">
        <v>138</v>
      </c>
      <c r="H155" s="195">
        <v>67.5</v>
      </c>
      <c r="I155" s="196"/>
      <c r="L155" s="192"/>
      <c r="M155" s="197"/>
      <c r="N155" s="198"/>
      <c r="O155" s="198"/>
      <c r="P155" s="198"/>
      <c r="Q155" s="198"/>
      <c r="R155" s="198"/>
      <c r="S155" s="198"/>
      <c r="T155" s="199"/>
      <c r="AT155" s="193" t="s">
        <v>131</v>
      </c>
      <c r="AU155" s="193" t="s">
        <v>124</v>
      </c>
      <c r="AV155" s="15" t="s">
        <v>129</v>
      </c>
      <c r="AW155" s="15" t="s">
        <v>31</v>
      </c>
      <c r="AX155" s="15" t="s">
        <v>83</v>
      </c>
      <c r="AY155" s="193" t="s">
        <v>122</v>
      </c>
    </row>
    <row r="156" spans="1:65" s="2" customFormat="1" ht="24" customHeight="1">
      <c r="A156" s="32"/>
      <c r="B156" s="161"/>
      <c r="C156" s="200" t="s">
        <v>344</v>
      </c>
      <c r="D156" s="200" t="s">
        <v>178</v>
      </c>
      <c r="E156" s="201" t="s">
        <v>345</v>
      </c>
      <c r="F156" s="202" t="s">
        <v>346</v>
      </c>
      <c r="G156" s="203" t="s">
        <v>181</v>
      </c>
      <c r="H156" s="204">
        <v>108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58"/>
      <c r="P156" s="172">
        <f>O156*H156</f>
        <v>0</v>
      </c>
      <c r="Q156" s="172">
        <v>1</v>
      </c>
      <c r="R156" s="172">
        <f>Q156*H156</f>
        <v>108</v>
      </c>
      <c r="S156" s="172">
        <v>0</v>
      </c>
      <c r="T156" s="173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4" t="s">
        <v>161</v>
      </c>
      <c r="AT156" s="174" t="s">
        <v>178</v>
      </c>
      <c r="AU156" s="174" t="s">
        <v>124</v>
      </c>
      <c r="AY156" s="17" t="s">
        <v>122</v>
      </c>
      <c r="BE156" s="175">
        <f>IF(N156="základná",J156,0)</f>
        <v>0</v>
      </c>
      <c r="BF156" s="175">
        <f>IF(N156="znížená",J156,0)</f>
        <v>0</v>
      </c>
      <c r="BG156" s="175">
        <f>IF(N156="zákl. prenesená",J156,0)</f>
        <v>0</v>
      </c>
      <c r="BH156" s="175">
        <f>IF(N156="zníž. prenesená",J156,0)</f>
        <v>0</v>
      </c>
      <c r="BI156" s="175">
        <f>IF(N156="nulová",J156,0)</f>
        <v>0</v>
      </c>
      <c r="BJ156" s="17" t="s">
        <v>124</v>
      </c>
      <c r="BK156" s="175">
        <f>ROUND(I156*H156,2)</f>
        <v>0</v>
      </c>
      <c r="BL156" s="17" t="s">
        <v>129</v>
      </c>
      <c r="BM156" s="174" t="s">
        <v>347</v>
      </c>
    </row>
    <row r="157" spans="1:65" s="14" customFormat="1" ht="11.25">
      <c r="B157" s="184"/>
      <c r="D157" s="177" t="s">
        <v>131</v>
      </c>
      <c r="E157" s="185" t="s">
        <v>1</v>
      </c>
      <c r="F157" s="186" t="s">
        <v>348</v>
      </c>
      <c r="H157" s="187">
        <v>108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131</v>
      </c>
      <c r="AU157" s="185" t="s">
        <v>124</v>
      </c>
      <c r="AV157" s="14" t="s">
        <v>124</v>
      </c>
      <c r="AW157" s="14" t="s">
        <v>31</v>
      </c>
      <c r="AX157" s="14" t="s">
        <v>83</v>
      </c>
      <c r="AY157" s="185" t="s">
        <v>122</v>
      </c>
    </row>
    <row r="158" spans="1:65" s="2" customFormat="1" ht="24" customHeight="1">
      <c r="A158" s="32"/>
      <c r="B158" s="161"/>
      <c r="C158" s="162" t="s">
        <v>349</v>
      </c>
      <c r="D158" s="162" t="s">
        <v>125</v>
      </c>
      <c r="E158" s="163" t="s">
        <v>350</v>
      </c>
      <c r="F158" s="164" t="s">
        <v>351</v>
      </c>
      <c r="G158" s="165" t="s">
        <v>208</v>
      </c>
      <c r="H158" s="166">
        <v>611.20000000000005</v>
      </c>
      <c r="I158" s="167"/>
      <c r="J158" s="168">
        <f>ROUND(I158*H158,2)</f>
        <v>0</v>
      </c>
      <c r="K158" s="169"/>
      <c r="L158" s="33"/>
      <c r="M158" s="170" t="s">
        <v>1</v>
      </c>
      <c r="N158" s="171" t="s">
        <v>41</v>
      </c>
      <c r="O158" s="58"/>
      <c r="P158" s="172">
        <f>O158*H158</f>
        <v>0</v>
      </c>
      <c r="Q158" s="172">
        <v>4.4999999999999998E-2</v>
      </c>
      <c r="R158" s="172">
        <f>Q158*H158</f>
        <v>27.504000000000001</v>
      </c>
      <c r="S158" s="172">
        <v>0</v>
      </c>
      <c r="T158" s="173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4" t="s">
        <v>129</v>
      </c>
      <c r="AT158" s="174" t="s">
        <v>125</v>
      </c>
      <c r="AU158" s="174" t="s">
        <v>124</v>
      </c>
      <c r="AY158" s="17" t="s">
        <v>122</v>
      </c>
      <c r="BE158" s="175">
        <f>IF(N158="základná",J158,0)</f>
        <v>0</v>
      </c>
      <c r="BF158" s="175">
        <f>IF(N158="znížená",J158,0)</f>
        <v>0</v>
      </c>
      <c r="BG158" s="175">
        <f>IF(N158="zákl. prenesená",J158,0)</f>
        <v>0</v>
      </c>
      <c r="BH158" s="175">
        <f>IF(N158="zníž. prenesená",J158,0)</f>
        <v>0</v>
      </c>
      <c r="BI158" s="175">
        <f>IF(N158="nulová",J158,0)</f>
        <v>0</v>
      </c>
      <c r="BJ158" s="17" t="s">
        <v>124</v>
      </c>
      <c r="BK158" s="175">
        <f>ROUND(I158*H158,2)</f>
        <v>0</v>
      </c>
      <c r="BL158" s="17" t="s">
        <v>129</v>
      </c>
      <c r="BM158" s="174" t="s">
        <v>352</v>
      </c>
    </row>
    <row r="159" spans="1:65" s="14" customFormat="1" ht="11.25">
      <c r="B159" s="184"/>
      <c r="D159" s="177" t="s">
        <v>131</v>
      </c>
      <c r="E159" s="185" t="s">
        <v>1</v>
      </c>
      <c r="F159" s="186" t="s">
        <v>353</v>
      </c>
      <c r="H159" s="187">
        <v>539.70000000000005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5" t="s">
        <v>131</v>
      </c>
      <c r="AU159" s="185" t="s">
        <v>124</v>
      </c>
      <c r="AV159" s="14" t="s">
        <v>124</v>
      </c>
      <c r="AW159" s="14" t="s">
        <v>31</v>
      </c>
      <c r="AX159" s="14" t="s">
        <v>75</v>
      </c>
      <c r="AY159" s="185" t="s">
        <v>122</v>
      </c>
    </row>
    <row r="160" spans="1:65" s="14" customFormat="1" ht="11.25">
      <c r="B160" s="184"/>
      <c r="D160" s="177" t="s">
        <v>131</v>
      </c>
      <c r="E160" s="185" t="s">
        <v>1</v>
      </c>
      <c r="F160" s="186" t="s">
        <v>354</v>
      </c>
      <c r="H160" s="187">
        <v>71.5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5" t="s">
        <v>131</v>
      </c>
      <c r="AU160" s="185" t="s">
        <v>124</v>
      </c>
      <c r="AV160" s="14" t="s">
        <v>124</v>
      </c>
      <c r="AW160" s="14" t="s">
        <v>31</v>
      </c>
      <c r="AX160" s="14" t="s">
        <v>75</v>
      </c>
      <c r="AY160" s="185" t="s">
        <v>122</v>
      </c>
    </row>
    <row r="161" spans="1:65" s="15" customFormat="1" ht="11.25">
      <c r="B161" s="192"/>
      <c r="D161" s="177" t="s">
        <v>131</v>
      </c>
      <c r="E161" s="193" t="s">
        <v>1</v>
      </c>
      <c r="F161" s="194" t="s">
        <v>138</v>
      </c>
      <c r="H161" s="195">
        <v>611.20000000000005</v>
      </c>
      <c r="I161" s="196"/>
      <c r="L161" s="192"/>
      <c r="M161" s="197"/>
      <c r="N161" s="198"/>
      <c r="O161" s="198"/>
      <c r="P161" s="198"/>
      <c r="Q161" s="198"/>
      <c r="R161" s="198"/>
      <c r="S161" s="198"/>
      <c r="T161" s="199"/>
      <c r="AT161" s="193" t="s">
        <v>131</v>
      </c>
      <c r="AU161" s="193" t="s">
        <v>124</v>
      </c>
      <c r="AV161" s="15" t="s">
        <v>129</v>
      </c>
      <c r="AW161" s="15" t="s">
        <v>31</v>
      </c>
      <c r="AX161" s="15" t="s">
        <v>83</v>
      </c>
      <c r="AY161" s="193" t="s">
        <v>122</v>
      </c>
    </row>
    <row r="162" spans="1:65" s="2" customFormat="1" ht="16.5" customHeight="1">
      <c r="A162" s="32"/>
      <c r="B162" s="161"/>
      <c r="C162" s="200" t="s">
        <v>355</v>
      </c>
      <c r="D162" s="200" t="s">
        <v>178</v>
      </c>
      <c r="E162" s="201" t="s">
        <v>356</v>
      </c>
      <c r="F162" s="202" t="s">
        <v>357</v>
      </c>
      <c r="G162" s="203" t="s">
        <v>213</v>
      </c>
      <c r="H162" s="204">
        <v>18.885999999999999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58"/>
      <c r="P162" s="172">
        <f>O162*H162</f>
        <v>0</v>
      </c>
      <c r="Q162" s="172">
        <v>1E-3</v>
      </c>
      <c r="R162" s="172">
        <f>Q162*H162</f>
        <v>1.8886E-2</v>
      </c>
      <c r="S162" s="172">
        <v>0</v>
      </c>
      <c r="T162" s="17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4" t="s">
        <v>161</v>
      </c>
      <c r="AT162" s="174" t="s">
        <v>178</v>
      </c>
      <c r="AU162" s="174" t="s">
        <v>124</v>
      </c>
      <c r="AY162" s="17" t="s">
        <v>122</v>
      </c>
      <c r="BE162" s="175">
        <f>IF(N162="základná",J162,0)</f>
        <v>0</v>
      </c>
      <c r="BF162" s="175">
        <f>IF(N162="znížená",J162,0)</f>
        <v>0</v>
      </c>
      <c r="BG162" s="175">
        <f>IF(N162="zákl. prenesená",J162,0)</f>
        <v>0</v>
      </c>
      <c r="BH162" s="175">
        <f>IF(N162="zníž. prenesená",J162,0)</f>
        <v>0</v>
      </c>
      <c r="BI162" s="175">
        <f>IF(N162="nulová",J162,0)</f>
        <v>0</v>
      </c>
      <c r="BJ162" s="17" t="s">
        <v>124</v>
      </c>
      <c r="BK162" s="175">
        <f>ROUND(I162*H162,2)</f>
        <v>0</v>
      </c>
      <c r="BL162" s="17" t="s">
        <v>129</v>
      </c>
      <c r="BM162" s="174" t="s">
        <v>358</v>
      </c>
    </row>
    <row r="163" spans="1:65" s="14" customFormat="1" ht="11.25">
      <c r="B163" s="184"/>
      <c r="D163" s="177" t="s">
        <v>131</v>
      </c>
      <c r="F163" s="186" t="s">
        <v>359</v>
      </c>
      <c r="H163" s="187">
        <v>18.885999999999999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5" t="s">
        <v>131</v>
      </c>
      <c r="AU163" s="185" t="s">
        <v>124</v>
      </c>
      <c r="AV163" s="14" t="s">
        <v>124</v>
      </c>
      <c r="AW163" s="14" t="s">
        <v>3</v>
      </c>
      <c r="AX163" s="14" t="s">
        <v>83</v>
      </c>
      <c r="AY163" s="185" t="s">
        <v>122</v>
      </c>
    </row>
    <row r="164" spans="1:65" s="2" customFormat="1" ht="16.5" customHeight="1">
      <c r="A164" s="32"/>
      <c r="B164" s="161"/>
      <c r="C164" s="162" t="s">
        <v>161</v>
      </c>
      <c r="D164" s="162" t="s">
        <v>125</v>
      </c>
      <c r="E164" s="163" t="s">
        <v>360</v>
      </c>
      <c r="F164" s="164" t="s">
        <v>361</v>
      </c>
      <c r="G164" s="165" t="s">
        <v>208</v>
      </c>
      <c r="H164" s="166">
        <v>613.70000000000005</v>
      </c>
      <c r="I164" s="167"/>
      <c r="J164" s="168">
        <f>ROUND(I164*H164,2)</f>
        <v>0</v>
      </c>
      <c r="K164" s="169"/>
      <c r="L164" s="33"/>
      <c r="M164" s="170" t="s">
        <v>1</v>
      </c>
      <c r="N164" s="171" t="s">
        <v>41</v>
      </c>
      <c r="O164" s="58"/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4" t="s">
        <v>129</v>
      </c>
      <c r="AT164" s="174" t="s">
        <v>125</v>
      </c>
      <c r="AU164" s="174" t="s">
        <v>124</v>
      </c>
      <c r="AY164" s="17" t="s">
        <v>122</v>
      </c>
      <c r="BE164" s="175">
        <f>IF(N164="základná",J164,0)</f>
        <v>0</v>
      </c>
      <c r="BF164" s="175">
        <f>IF(N164="znížená",J164,0)</f>
        <v>0</v>
      </c>
      <c r="BG164" s="175">
        <f>IF(N164="zákl. prenesená",J164,0)</f>
        <v>0</v>
      </c>
      <c r="BH164" s="175">
        <f>IF(N164="zníž. prenesená",J164,0)</f>
        <v>0</v>
      </c>
      <c r="BI164" s="175">
        <f>IF(N164="nulová",J164,0)</f>
        <v>0</v>
      </c>
      <c r="BJ164" s="17" t="s">
        <v>124</v>
      </c>
      <c r="BK164" s="175">
        <f>ROUND(I164*H164,2)</f>
        <v>0</v>
      </c>
      <c r="BL164" s="17" t="s">
        <v>129</v>
      </c>
      <c r="BM164" s="174" t="s">
        <v>362</v>
      </c>
    </row>
    <row r="165" spans="1:65" s="14" customFormat="1" ht="11.25">
      <c r="B165" s="184"/>
      <c r="D165" s="177" t="s">
        <v>131</v>
      </c>
      <c r="E165" s="185" t="s">
        <v>1</v>
      </c>
      <c r="F165" s="186" t="s">
        <v>353</v>
      </c>
      <c r="H165" s="187">
        <v>539.70000000000005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131</v>
      </c>
      <c r="AU165" s="185" t="s">
        <v>124</v>
      </c>
      <c r="AV165" s="14" t="s">
        <v>124</v>
      </c>
      <c r="AW165" s="14" t="s">
        <v>31</v>
      </c>
      <c r="AX165" s="14" t="s">
        <v>75</v>
      </c>
      <c r="AY165" s="185" t="s">
        <v>122</v>
      </c>
    </row>
    <row r="166" spans="1:65" s="14" customFormat="1" ht="11.25">
      <c r="B166" s="184"/>
      <c r="D166" s="177" t="s">
        <v>131</v>
      </c>
      <c r="E166" s="185" t="s">
        <v>1</v>
      </c>
      <c r="F166" s="186" t="s">
        <v>354</v>
      </c>
      <c r="H166" s="187">
        <v>71.5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5" t="s">
        <v>131</v>
      </c>
      <c r="AU166" s="185" t="s">
        <v>124</v>
      </c>
      <c r="AV166" s="14" t="s">
        <v>124</v>
      </c>
      <c r="AW166" s="14" t="s">
        <v>31</v>
      </c>
      <c r="AX166" s="14" t="s">
        <v>75</v>
      </c>
      <c r="AY166" s="185" t="s">
        <v>122</v>
      </c>
    </row>
    <row r="167" spans="1:65" s="14" customFormat="1" ht="11.25">
      <c r="B167" s="184"/>
      <c r="D167" s="177" t="s">
        <v>131</v>
      </c>
      <c r="E167" s="185" t="s">
        <v>1</v>
      </c>
      <c r="F167" s="186" t="s">
        <v>363</v>
      </c>
      <c r="H167" s="187">
        <v>2.5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T167" s="185" t="s">
        <v>131</v>
      </c>
      <c r="AU167" s="185" t="s">
        <v>124</v>
      </c>
      <c r="AV167" s="14" t="s">
        <v>124</v>
      </c>
      <c r="AW167" s="14" t="s">
        <v>31</v>
      </c>
      <c r="AX167" s="14" t="s">
        <v>75</v>
      </c>
      <c r="AY167" s="185" t="s">
        <v>122</v>
      </c>
    </row>
    <row r="168" spans="1:65" s="15" customFormat="1" ht="11.25">
      <c r="B168" s="192"/>
      <c r="D168" s="177" t="s">
        <v>131</v>
      </c>
      <c r="E168" s="193" t="s">
        <v>1</v>
      </c>
      <c r="F168" s="194" t="s">
        <v>138</v>
      </c>
      <c r="H168" s="195">
        <v>613.70000000000005</v>
      </c>
      <c r="I168" s="196"/>
      <c r="L168" s="192"/>
      <c r="M168" s="197"/>
      <c r="N168" s="198"/>
      <c r="O168" s="198"/>
      <c r="P168" s="198"/>
      <c r="Q168" s="198"/>
      <c r="R168" s="198"/>
      <c r="S168" s="198"/>
      <c r="T168" s="199"/>
      <c r="AT168" s="193" t="s">
        <v>131</v>
      </c>
      <c r="AU168" s="193" t="s">
        <v>124</v>
      </c>
      <c r="AV168" s="15" t="s">
        <v>129</v>
      </c>
      <c r="AW168" s="15" t="s">
        <v>31</v>
      </c>
      <c r="AX168" s="15" t="s">
        <v>83</v>
      </c>
      <c r="AY168" s="193" t="s">
        <v>122</v>
      </c>
    </row>
    <row r="169" spans="1:65" s="12" customFormat="1" ht="22.9" customHeight="1">
      <c r="B169" s="148"/>
      <c r="D169" s="149" t="s">
        <v>74</v>
      </c>
      <c r="E169" s="159" t="s">
        <v>124</v>
      </c>
      <c r="F169" s="159" t="s">
        <v>253</v>
      </c>
      <c r="I169" s="151"/>
      <c r="J169" s="160">
        <f>BK169</f>
        <v>0</v>
      </c>
      <c r="L169" s="148"/>
      <c r="M169" s="153"/>
      <c r="N169" s="154"/>
      <c r="O169" s="154"/>
      <c r="P169" s="155">
        <f>SUM(P170:P175)</f>
        <v>0</v>
      </c>
      <c r="Q169" s="154"/>
      <c r="R169" s="155">
        <f>SUM(R170:R175)</f>
        <v>6.2073999999999998</v>
      </c>
      <c r="S169" s="154"/>
      <c r="T169" s="156">
        <f>SUM(T170:T175)</f>
        <v>0</v>
      </c>
      <c r="AR169" s="149" t="s">
        <v>83</v>
      </c>
      <c r="AT169" s="157" t="s">
        <v>74</v>
      </c>
      <c r="AU169" s="157" t="s">
        <v>83</v>
      </c>
      <c r="AY169" s="149" t="s">
        <v>122</v>
      </c>
      <c r="BK169" s="158">
        <f>SUM(BK170:BK175)</f>
        <v>0</v>
      </c>
    </row>
    <row r="170" spans="1:65" s="2" customFormat="1" ht="24" customHeight="1">
      <c r="A170" s="32"/>
      <c r="B170" s="161"/>
      <c r="C170" s="162" t="s">
        <v>364</v>
      </c>
      <c r="D170" s="162" t="s">
        <v>125</v>
      </c>
      <c r="E170" s="163" t="s">
        <v>255</v>
      </c>
      <c r="F170" s="164" t="s">
        <v>256</v>
      </c>
      <c r="G170" s="165" t="s">
        <v>208</v>
      </c>
      <c r="H170" s="166">
        <v>50</v>
      </c>
      <c r="I170" s="167"/>
      <c r="J170" s="168">
        <f>ROUND(I170*H170,2)</f>
        <v>0</v>
      </c>
      <c r="K170" s="169"/>
      <c r="L170" s="33"/>
      <c r="M170" s="170" t="s">
        <v>1</v>
      </c>
      <c r="N170" s="171" t="s">
        <v>41</v>
      </c>
      <c r="O170" s="58"/>
      <c r="P170" s="172">
        <f>O170*H170</f>
        <v>0</v>
      </c>
      <c r="Q170" s="172">
        <v>3.5E-4</v>
      </c>
      <c r="R170" s="172">
        <f>Q170*H170</f>
        <v>1.7499999999999998E-2</v>
      </c>
      <c r="S170" s="172">
        <v>0</v>
      </c>
      <c r="T170" s="173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4" t="s">
        <v>129</v>
      </c>
      <c r="AT170" s="174" t="s">
        <v>125</v>
      </c>
      <c r="AU170" s="174" t="s">
        <v>124</v>
      </c>
      <c r="AY170" s="17" t="s">
        <v>122</v>
      </c>
      <c r="BE170" s="175">
        <f>IF(N170="základná",J170,0)</f>
        <v>0</v>
      </c>
      <c r="BF170" s="175">
        <f>IF(N170="znížená",J170,0)</f>
        <v>0</v>
      </c>
      <c r="BG170" s="175">
        <f>IF(N170="zákl. prenesená",J170,0)</f>
        <v>0</v>
      </c>
      <c r="BH170" s="175">
        <f>IF(N170="zníž. prenesená",J170,0)</f>
        <v>0</v>
      </c>
      <c r="BI170" s="175">
        <f>IF(N170="nulová",J170,0)</f>
        <v>0</v>
      </c>
      <c r="BJ170" s="17" t="s">
        <v>124</v>
      </c>
      <c r="BK170" s="175">
        <f>ROUND(I170*H170,2)</f>
        <v>0</v>
      </c>
      <c r="BL170" s="17" t="s">
        <v>129</v>
      </c>
      <c r="BM170" s="174" t="s">
        <v>365</v>
      </c>
    </row>
    <row r="171" spans="1:65" s="14" customFormat="1" ht="11.25">
      <c r="B171" s="184"/>
      <c r="D171" s="177" t="s">
        <v>131</v>
      </c>
      <c r="E171" s="185" t="s">
        <v>1</v>
      </c>
      <c r="F171" s="186" t="s">
        <v>366</v>
      </c>
      <c r="H171" s="187">
        <v>50</v>
      </c>
      <c r="I171" s="188"/>
      <c r="L171" s="184"/>
      <c r="M171" s="189"/>
      <c r="N171" s="190"/>
      <c r="O171" s="190"/>
      <c r="P171" s="190"/>
      <c r="Q171" s="190"/>
      <c r="R171" s="190"/>
      <c r="S171" s="190"/>
      <c r="T171" s="191"/>
      <c r="AT171" s="185" t="s">
        <v>131</v>
      </c>
      <c r="AU171" s="185" t="s">
        <v>124</v>
      </c>
      <c r="AV171" s="14" t="s">
        <v>124</v>
      </c>
      <c r="AW171" s="14" t="s">
        <v>31</v>
      </c>
      <c r="AX171" s="14" t="s">
        <v>75</v>
      </c>
      <c r="AY171" s="185" t="s">
        <v>122</v>
      </c>
    </row>
    <row r="172" spans="1:65" s="15" customFormat="1" ht="11.25">
      <c r="B172" s="192"/>
      <c r="D172" s="177" t="s">
        <v>131</v>
      </c>
      <c r="E172" s="193" t="s">
        <v>1</v>
      </c>
      <c r="F172" s="194" t="s">
        <v>138</v>
      </c>
      <c r="H172" s="195">
        <v>50</v>
      </c>
      <c r="I172" s="196"/>
      <c r="L172" s="192"/>
      <c r="M172" s="197"/>
      <c r="N172" s="198"/>
      <c r="O172" s="198"/>
      <c r="P172" s="198"/>
      <c r="Q172" s="198"/>
      <c r="R172" s="198"/>
      <c r="S172" s="198"/>
      <c r="T172" s="199"/>
      <c r="AT172" s="193" t="s">
        <v>131</v>
      </c>
      <c r="AU172" s="193" t="s">
        <v>124</v>
      </c>
      <c r="AV172" s="15" t="s">
        <v>129</v>
      </c>
      <c r="AW172" s="15" t="s">
        <v>31</v>
      </c>
      <c r="AX172" s="15" t="s">
        <v>83</v>
      </c>
      <c r="AY172" s="193" t="s">
        <v>122</v>
      </c>
    </row>
    <row r="173" spans="1:65" s="2" customFormat="1" ht="16.5" customHeight="1">
      <c r="A173" s="32"/>
      <c r="B173" s="161"/>
      <c r="C173" s="200" t="s">
        <v>367</v>
      </c>
      <c r="D173" s="200" t="s">
        <v>178</v>
      </c>
      <c r="E173" s="201" t="s">
        <v>260</v>
      </c>
      <c r="F173" s="202" t="s">
        <v>261</v>
      </c>
      <c r="G173" s="203" t="s">
        <v>208</v>
      </c>
      <c r="H173" s="204">
        <v>51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58"/>
      <c r="P173" s="172">
        <f>O173*H173</f>
        <v>0</v>
      </c>
      <c r="Q173" s="172">
        <v>4.0000000000000002E-4</v>
      </c>
      <c r="R173" s="172">
        <f>Q173*H173</f>
        <v>2.0400000000000001E-2</v>
      </c>
      <c r="S173" s="172">
        <v>0</v>
      </c>
      <c r="T173" s="173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4" t="s">
        <v>161</v>
      </c>
      <c r="AT173" s="174" t="s">
        <v>178</v>
      </c>
      <c r="AU173" s="174" t="s">
        <v>124</v>
      </c>
      <c r="AY173" s="17" t="s">
        <v>122</v>
      </c>
      <c r="BE173" s="175">
        <f>IF(N173="základná",J173,0)</f>
        <v>0</v>
      </c>
      <c r="BF173" s="175">
        <f>IF(N173="znížená",J173,0)</f>
        <v>0</v>
      </c>
      <c r="BG173" s="175">
        <f>IF(N173="zákl. prenesená",J173,0)</f>
        <v>0</v>
      </c>
      <c r="BH173" s="175">
        <f>IF(N173="zníž. prenesená",J173,0)</f>
        <v>0</v>
      </c>
      <c r="BI173" s="175">
        <f>IF(N173="nulová",J173,0)</f>
        <v>0</v>
      </c>
      <c r="BJ173" s="17" t="s">
        <v>124</v>
      </c>
      <c r="BK173" s="175">
        <f>ROUND(I173*H173,2)</f>
        <v>0</v>
      </c>
      <c r="BL173" s="17" t="s">
        <v>129</v>
      </c>
      <c r="BM173" s="174" t="s">
        <v>368</v>
      </c>
    </row>
    <row r="174" spans="1:65" s="14" customFormat="1" ht="11.25">
      <c r="B174" s="184"/>
      <c r="D174" s="177" t="s">
        <v>131</v>
      </c>
      <c r="F174" s="186" t="s">
        <v>369</v>
      </c>
      <c r="H174" s="187">
        <v>51</v>
      </c>
      <c r="I174" s="188"/>
      <c r="L174" s="184"/>
      <c r="M174" s="189"/>
      <c r="N174" s="190"/>
      <c r="O174" s="190"/>
      <c r="P174" s="190"/>
      <c r="Q174" s="190"/>
      <c r="R174" s="190"/>
      <c r="S174" s="190"/>
      <c r="T174" s="191"/>
      <c r="AT174" s="185" t="s">
        <v>131</v>
      </c>
      <c r="AU174" s="185" t="s">
        <v>124</v>
      </c>
      <c r="AV174" s="14" t="s">
        <v>124</v>
      </c>
      <c r="AW174" s="14" t="s">
        <v>3</v>
      </c>
      <c r="AX174" s="14" t="s">
        <v>83</v>
      </c>
      <c r="AY174" s="185" t="s">
        <v>122</v>
      </c>
    </row>
    <row r="175" spans="1:65" s="2" customFormat="1" ht="16.5" customHeight="1">
      <c r="A175" s="32"/>
      <c r="B175" s="161"/>
      <c r="C175" s="162" t="s">
        <v>370</v>
      </c>
      <c r="D175" s="162" t="s">
        <v>125</v>
      </c>
      <c r="E175" s="163" t="s">
        <v>371</v>
      </c>
      <c r="F175" s="164" t="s">
        <v>372</v>
      </c>
      <c r="G175" s="165" t="s">
        <v>299</v>
      </c>
      <c r="H175" s="166">
        <v>25</v>
      </c>
      <c r="I175" s="167"/>
      <c r="J175" s="168">
        <f>ROUND(I175*H175,2)</f>
        <v>0</v>
      </c>
      <c r="K175" s="169"/>
      <c r="L175" s="33"/>
      <c r="M175" s="170" t="s">
        <v>1</v>
      </c>
      <c r="N175" s="171" t="s">
        <v>41</v>
      </c>
      <c r="O175" s="58"/>
      <c r="P175" s="172">
        <f>O175*H175</f>
        <v>0</v>
      </c>
      <c r="Q175" s="172">
        <v>0.24678</v>
      </c>
      <c r="R175" s="172">
        <f>Q175*H175</f>
        <v>6.1695000000000002</v>
      </c>
      <c r="S175" s="172">
        <v>0</v>
      </c>
      <c r="T175" s="173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4" t="s">
        <v>129</v>
      </c>
      <c r="AT175" s="174" t="s">
        <v>125</v>
      </c>
      <c r="AU175" s="174" t="s">
        <v>124</v>
      </c>
      <c r="AY175" s="17" t="s">
        <v>122</v>
      </c>
      <c r="BE175" s="175">
        <f>IF(N175="základná",J175,0)</f>
        <v>0</v>
      </c>
      <c r="BF175" s="175">
        <f>IF(N175="znížená",J175,0)</f>
        <v>0</v>
      </c>
      <c r="BG175" s="175">
        <f>IF(N175="zákl. prenesená",J175,0)</f>
        <v>0</v>
      </c>
      <c r="BH175" s="175">
        <f>IF(N175="zníž. prenesená",J175,0)</f>
        <v>0</v>
      </c>
      <c r="BI175" s="175">
        <f>IF(N175="nulová",J175,0)</f>
        <v>0</v>
      </c>
      <c r="BJ175" s="17" t="s">
        <v>124</v>
      </c>
      <c r="BK175" s="175">
        <f>ROUND(I175*H175,2)</f>
        <v>0</v>
      </c>
      <c r="BL175" s="17" t="s">
        <v>129</v>
      </c>
      <c r="BM175" s="174" t="s">
        <v>373</v>
      </c>
    </row>
    <row r="176" spans="1:65" s="12" customFormat="1" ht="22.9" customHeight="1">
      <c r="B176" s="148"/>
      <c r="D176" s="149" t="s">
        <v>74</v>
      </c>
      <c r="E176" s="159" t="s">
        <v>147</v>
      </c>
      <c r="F176" s="159" t="s">
        <v>374</v>
      </c>
      <c r="I176" s="151"/>
      <c r="J176" s="160">
        <f>BK176</f>
        <v>0</v>
      </c>
      <c r="L176" s="148"/>
      <c r="M176" s="153"/>
      <c r="N176" s="154"/>
      <c r="O176" s="154"/>
      <c r="P176" s="155">
        <f>SUM(P177:P206)</f>
        <v>0</v>
      </c>
      <c r="Q176" s="154"/>
      <c r="R176" s="155">
        <f>SUM(R177:R206)</f>
        <v>572.40091800000016</v>
      </c>
      <c r="S176" s="154"/>
      <c r="T176" s="156">
        <f>SUM(T177:T206)</f>
        <v>0</v>
      </c>
      <c r="AR176" s="149" t="s">
        <v>83</v>
      </c>
      <c r="AT176" s="157" t="s">
        <v>74</v>
      </c>
      <c r="AU176" s="157" t="s">
        <v>83</v>
      </c>
      <c r="AY176" s="149" t="s">
        <v>122</v>
      </c>
      <c r="BK176" s="158">
        <f>SUM(BK177:BK206)</f>
        <v>0</v>
      </c>
    </row>
    <row r="177" spans="1:65" s="2" customFormat="1" ht="24" customHeight="1">
      <c r="A177" s="32"/>
      <c r="B177" s="161"/>
      <c r="C177" s="162" t="s">
        <v>259</v>
      </c>
      <c r="D177" s="162" t="s">
        <v>125</v>
      </c>
      <c r="E177" s="163" t="s">
        <v>375</v>
      </c>
      <c r="F177" s="164" t="s">
        <v>376</v>
      </c>
      <c r="G177" s="165" t="s">
        <v>208</v>
      </c>
      <c r="H177" s="166">
        <v>2.5</v>
      </c>
      <c r="I177" s="167"/>
      <c r="J177" s="168">
        <f>ROUND(I177*H177,2)</f>
        <v>0</v>
      </c>
      <c r="K177" s="169"/>
      <c r="L177" s="33"/>
      <c r="M177" s="170" t="s">
        <v>1</v>
      </c>
      <c r="N177" s="171" t="s">
        <v>41</v>
      </c>
      <c r="O177" s="58"/>
      <c r="P177" s="172">
        <f>O177*H177</f>
        <v>0</v>
      </c>
      <c r="Q177" s="172">
        <v>2.2179999999999998E-2</v>
      </c>
      <c r="R177" s="172">
        <f>Q177*H177</f>
        <v>5.5449999999999999E-2</v>
      </c>
      <c r="S177" s="172">
        <v>0</v>
      </c>
      <c r="T177" s="173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4" t="s">
        <v>129</v>
      </c>
      <c r="AT177" s="174" t="s">
        <v>125</v>
      </c>
      <c r="AU177" s="174" t="s">
        <v>124</v>
      </c>
      <c r="AY177" s="17" t="s">
        <v>122</v>
      </c>
      <c r="BE177" s="175">
        <f>IF(N177="základná",J177,0)</f>
        <v>0</v>
      </c>
      <c r="BF177" s="175">
        <f>IF(N177="znížená",J177,0)</f>
        <v>0</v>
      </c>
      <c r="BG177" s="175">
        <f>IF(N177="zákl. prenesená",J177,0)</f>
        <v>0</v>
      </c>
      <c r="BH177" s="175">
        <f>IF(N177="zníž. prenesená",J177,0)</f>
        <v>0</v>
      </c>
      <c r="BI177" s="175">
        <f>IF(N177="nulová",J177,0)</f>
        <v>0</v>
      </c>
      <c r="BJ177" s="17" t="s">
        <v>124</v>
      </c>
      <c r="BK177" s="175">
        <f>ROUND(I177*H177,2)</f>
        <v>0</v>
      </c>
      <c r="BL177" s="17" t="s">
        <v>129</v>
      </c>
      <c r="BM177" s="174" t="s">
        <v>377</v>
      </c>
    </row>
    <row r="178" spans="1:65" s="14" customFormat="1" ht="11.25">
      <c r="B178" s="184"/>
      <c r="D178" s="177" t="s">
        <v>131</v>
      </c>
      <c r="E178" s="185" t="s">
        <v>1</v>
      </c>
      <c r="F178" s="186" t="s">
        <v>378</v>
      </c>
      <c r="H178" s="187">
        <v>2.5</v>
      </c>
      <c r="I178" s="188"/>
      <c r="L178" s="184"/>
      <c r="M178" s="189"/>
      <c r="N178" s="190"/>
      <c r="O178" s="190"/>
      <c r="P178" s="190"/>
      <c r="Q178" s="190"/>
      <c r="R178" s="190"/>
      <c r="S178" s="190"/>
      <c r="T178" s="191"/>
      <c r="AT178" s="185" t="s">
        <v>131</v>
      </c>
      <c r="AU178" s="185" t="s">
        <v>124</v>
      </c>
      <c r="AV178" s="14" t="s">
        <v>124</v>
      </c>
      <c r="AW178" s="14" t="s">
        <v>31</v>
      </c>
      <c r="AX178" s="14" t="s">
        <v>75</v>
      </c>
      <c r="AY178" s="185" t="s">
        <v>122</v>
      </c>
    </row>
    <row r="179" spans="1:65" s="15" customFormat="1" ht="11.25">
      <c r="B179" s="192"/>
      <c r="D179" s="177" t="s">
        <v>131</v>
      </c>
      <c r="E179" s="193" t="s">
        <v>1</v>
      </c>
      <c r="F179" s="194" t="s">
        <v>138</v>
      </c>
      <c r="H179" s="195">
        <v>2.5</v>
      </c>
      <c r="I179" s="196"/>
      <c r="L179" s="192"/>
      <c r="M179" s="197"/>
      <c r="N179" s="198"/>
      <c r="O179" s="198"/>
      <c r="P179" s="198"/>
      <c r="Q179" s="198"/>
      <c r="R179" s="198"/>
      <c r="S179" s="198"/>
      <c r="T179" s="199"/>
      <c r="AT179" s="193" t="s">
        <v>131</v>
      </c>
      <c r="AU179" s="193" t="s">
        <v>124</v>
      </c>
      <c r="AV179" s="15" t="s">
        <v>129</v>
      </c>
      <c r="AW179" s="15" t="s">
        <v>31</v>
      </c>
      <c r="AX179" s="15" t="s">
        <v>83</v>
      </c>
      <c r="AY179" s="193" t="s">
        <v>122</v>
      </c>
    </row>
    <row r="180" spans="1:65" s="2" customFormat="1" ht="24" customHeight="1">
      <c r="A180" s="32"/>
      <c r="B180" s="161"/>
      <c r="C180" s="162" t="s">
        <v>379</v>
      </c>
      <c r="D180" s="162" t="s">
        <v>125</v>
      </c>
      <c r="E180" s="163" t="s">
        <v>380</v>
      </c>
      <c r="F180" s="164" t="s">
        <v>381</v>
      </c>
      <c r="G180" s="165" t="s">
        <v>208</v>
      </c>
      <c r="H180" s="166">
        <v>611.20000000000005</v>
      </c>
      <c r="I180" s="167"/>
      <c r="J180" s="168">
        <f>ROUND(I180*H180,2)</f>
        <v>0</v>
      </c>
      <c r="K180" s="169"/>
      <c r="L180" s="33"/>
      <c r="M180" s="170" t="s">
        <v>1</v>
      </c>
      <c r="N180" s="171" t="s">
        <v>41</v>
      </c>
      <c r="O180" s="58"/>
      <c r="P180" s="172">
        <f>O180*H180</f>
        <v>0</v>
      </c>
      <c r="Q180" s="172">
        <v>8.8959999999999997E-2</v>
      </c>
      <c r="R180" s="172">
        <f>Q180*H180</f>
        <v>54.372351999999999</v>
      </c>
      <c r="S180" s="172">
        <v>0</v>
      </c>
      <c r="T180" s="173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4" t="s">
        <v>129</v>
      </c>
      <c r="AT180" s="174" t="s">
        <v>125</v>
      </c>
      <c r="AU180" s="174" t="s">
        <v>124</v>
      </c>
      <c r="AY180" s="17" t="s">
        <v>122</v>
      </c>
      <c r="BE180" s="175">
        <f>IF(N180="základná",J180,0)</f>
        <v>0</v>
      </c>
      <c r="BF180" s="175">
        <f>IF(N180="znížená",J180,0)</f>
        <v>0</v>
      </c>
      <c r="BG180" s="175">
        <f>IF(N180="zákl. prenesená",J180,0)</f>
        <v>0</v>
      </c>
      <c r="BH180" s="175">
        <f>IF(N180="zníž. prenesená",J180,0)</f>
        <v>0</v>
      </c>
      <c r="BI180" s="175">
        <f>IF(N180="nulová",J180,0)</f>
        <v>0</v>
      </c>
      <c r="BJ180" s="17" t="s">
        <v>124</v>
      </c>
      <c r="BK180" s="175">
        <f>ROUND(I180*H180,2)</f>
        <v>0</v>
      </c>
      <c r="BL180" s="17" t="s">
        <v>129</v>
      </c>
      <c r="BM180" s="174" t="s">
        <v>382</v>
      </c>
    </row>
    <row r="181" spans="1:65" s="14" customFormat="1" ht="11.25">
      <c r="B181" s="184"/>
      <c r="D181" s="177" t="s">
        <v>131</v>
      </c>
      <c r="E181" s="185" t="s">
        <v>1</v>
      </c>
      <c r="F181" s="186" t="s">
        <v>353</v>
      </c>
      <c r="H181" s="187">
        <v>539.70000000000005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131</v>
      </c>
      <c r="AU181" s="185" t="s">
        <v>124</v>
      </c>
      <c r="AV181" s="14" t="s">
        <v>124</v>
      </c>
      <c r="AW181" s="14" t="s">
        <v>31</v>
      </c>
      <c r="AX181" s="14" t="s">
        <v>75</v>
      </c>
      <c r="AY181" s="185" t="s">
        <v>122</v>
      </c>
    </row>
    <row r="182" spans="1:65" s="14" customFormat="1" ht="11.25">
      <c r="B182" s="184"/>
      <c r="D182" s="177" t="s">
        <v>131</v>
      </c>
      <c r="E182" s="185" t="s">
        <v>1</v>
      </c>
      <c r="F182" s="186" t="s">
        <v>354</v>
      </c>
      <c r="H182" s="187">
        <v>71.5</v>
      </c>
      <c r="I182" s="188"/>
      <c r="L182" s="184"/>
      <c r="M182" s="189"/>
      <c r="N182" s="190"/>
      <c r="O182" s="190"/>
      <c r="P182" s="190"/>
      <c r="Q182" s="190"/>
      <c r="R182" s="190"/>
      <c r="S182" s="190"/>
      <c r="T182" s="191"/>
      <c r="AT182" s="185" t="s">
        <v>131</v>
      </c>
      <c r="AU182" s="185" t="s">
        <v>124</v>
      </c>
      <c r="AV182" s="14" t="s">
        <v>124</v>
      </c>
      <c r="AW182" s="14" t="s">
        <v>31</v>
      </c>
      <c r="AX182" s="14" t="s">
        <v>75</v>
      </c>
      <c r="AY182" s="185" t="s">
        <v>122</v>
      </c>
    </row>
    <row r="183" spans="1:65" s="15" customFormat="1" ht="11.25">
      <c r="B183" s="192"/>
      <c r="D183" s="177" t="s">
        <v>131</v>
      </c>
      <c r="E183" s="193" t="s">
        <v>1</v>
      </c>
      <c r="F183" s="194" t="s">
        <v>138</v>
      </c>
      <c r="H183" s="195">
        <v>611.20000000000005</v>
      </c>
      <c r="I183" s="196"/>
      <c r="L183" s="192"/>
      <c r="M183" s="197"/>
      <c r="N183" s="198"/>
      <c r="O183" s="198"/>
      <c r="P183" s="198"/>
      <c r="Q183" s="198"/>
      <c r="R183" s="198"/>
      <c r="S183" s="198"/>
      <c r="T183" s="199"/>
      <c r="AT183" s="193" t="s">
        <v>131</v>
      </c>
      <c r="AU183" s="193" t="s">
        <v>124</v>
      </c>
      <c r="AV183" s="15" t="s">
        <v>129</v>
      </c>
      <c r="AW183" s="15" t="s">
        <v>31</v>
      </c>
      <c r="AX183" s="15" t="s">
        <v>83</v>
      </c>
      <c r="AY183" s="193" t="s">
        <v>122</v>
      </c>
    </row>
    <row r="184" spans="1:65" s="2" customFormat="1" ht="24" customHeight="1">
      <c r="A184" s="32"/>
      <c r="B184" s="161"/>
      <c r="C184" s="162" t="s">
        <v>383</v>
      </c>
      <c r="D184" s="162" t="s">
        <v>125</v>
      </c>
      <c r="E184" s="163" t="s">
        <v>384</v>
      </c>
      <c r="F184" s="164" t="s">
        <v>385</v>
      </c>
      <c r="G184" s="165" t="s">
        <v>208</v>
      </c>
      <c r="H184" s="166">
        <v>611.20000000000005</v>
      </c>
      <c r="I184" s="167"/>
      <c r="J184" s="168">
        <f>ROUND(I184*H184,2)</f>
        <v>0</v>
      </c>
      <c r="K184" s="169"/>
      <c r="L184" s="33"/>
      <c r="M184" s="170" t="s">
        <v>1</v>
      </c>
      <c r="N184" s="171" t="s">
        <v>41</v>
      </c>
      <c r="O184" s="58"/>
      <c r="P184" s="172">
        <f>O184*H184</f>
        <v>0</v>
      </c>
      <c r="Q184" s="172">
        <v>0.11119999999999999</v>
      </c>
      <c r="R184" s="172">
        <f>Q184*H184</f>
        <v>67.965440000000001</v>
      </c>
      <c r="S184" s="172">
        <v>0</v>
      </c>
      <c r="T184" s="173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4" t="s">
        <v>129</v>
      </c>
      <c r="AT184" s="174" t="s">
        <v>125</v>
      </c>
      <c r="AU184" s="174" t="s">
        <v>124</v>
      </c>
      <c r="AY184" s="17" t="s">
        <v>122</v>
      </c>
      <c r="BE184" s="175">
        <f>IF(N184="základná",J184,0)</f>
        <v>0</v>
      </c>
      <c r="BF184" s="175">
        <f>IF(N184="znížená",J184,0)</f>
        <v>0</v>
      </c>
      <c r="BG184" s="175">
        <f>IF(N184="zákl. prenesená",J184,0)</f>
        <v>0</v>
      </c>
      <c r="BH184" s="175">
        <f>IF(N184="zníž. prenesená",J184,0)</f>
        <v>0</v>
      </c>
      <c r="BI184" s="175">
        <f>IF(N184="nulová",J184,0)</f>
        <v>0</v>
      </c>
      <c r="BJ184" s="17" t="s">
        <v>124</v>
      </c>
      <c r="BK184" s="175">
        <f>ROUND(I184*H184,2)</f>
        <v>0</v>
      </c>
      <c r="BL184" s="17" t="s">
        <v>129</v>
      </c>
      <c r="BM184" s="174" t="s">
        <v>386</v>
      </c>
    </row>
    <row r="185" spans="1:65" s="2" customFormat="1" ht="24" customHeight="1">
      <c r="A185" s="32"/>
      <c r="B185" s="161"/>
      <c r="C185" s="162" t="s">
        <v>198</v>
      </c>
      <c r="D185" s="162" t="s">
        <v>125</v>
      </c>
      <c r="E185" s="163" t="s">
        <v>387</v>
      </c>
      <c r="F185" s="164" t="s">
        <v>388</v>
      </c>
      <c r="G185" s="165" t="s">
        <v>208</v>
      </c>
      <c r="H185" s="166">
        <v>611.20000000000005</v>
      </c>
      <c r="I185" s="167"/>
      <c r="J185" s="168">
        <f>ROUND(I185*H185,2)</f>
        <v>0</v>
      </c>
      <c r="K185" s="169"/>
      <c r="L185" s="33"/>
      <c r="M185" s="170" t="s">
        <v>1</v>
      </c>
      <c r="N185" s="171" t="s">
        <v>41</v>
      </c>
      <c r="O185" s="58"/>
      <c r="P185" s="172">
        <f>O185*H185</f>
        <v>0</v>
      </c>
      <c r="Q185" s="172">
        <v>0.30993999999999999</v>
      </c>
      <c r="R185" s="172">
        <f>Q185*H185</f>
        <v>189.435328</v>
      </c>
      <c r="S185" s="172">
        <v>0</v>
      </c>
      <c r="T185" s="173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4" t="s">
        <v>129</v>
      </c>
      <c r="AT185" s="174" t="s">
        <v>125</v>
      </c>
      <c r="AU185" s="174" t="s">
        <v>124</v>
      </c>
      <c r="AY185" s="17" t="s">
        <v>122</v>
      </c>
      <c r="BE185" s="175">
        <f>IF(N185="základná",J185,0)</f>
        <v>0</v>
      </c>
      <c r="BF185" s="175">
        <f>IF(N185="znížená",J185,0)</f>
        <v>0</v>
      </c>
      <c r="BG185" s="175">
        <f>IF(N185="zákl. prenesená",J185,0)</f>
        <v>0</v>
      </c>
      <c r="BH185" s="175">
        <f>IF(N185="zníž. prenesená",J185,0)</f>
        <v>0</v>
      </c>
      <c r="BI185" s="175">
        <f>IF(N185="nulová",J185,0)</f>
        <v>0</v>
      </c>
      <c r="BJ185" s="17" t="s">
        <v>124</v>
      </c>
      <c r="BK185" s="175">
        <f>ROUND(I185*H185,2)</f>
        <v>0</v>
      </c>
      <c r="BL185" s="17" t="s">
        <v>129</v>
      </c>
      <c r="BM185" s="174" t="s">
        <v>389</v>
      </c>
    </row>
    <row r="186" spans="1:65" s="14" customFormat="1" ht="11.25">
      <c r="B186" s="184"/>
      <c r="D186" s="177" t="s">
        <v>131</v>
      </c>
      <c r="E186" s="185" t="s">
        <v>1</v>
      </c>
      <c r="F186" s="186" t="s">
        <v>353</v>
      </c>
      <c r="H186" s="187">
        <v>539.70000000000005</v>
      </c>
      <c r="I186" s="188"/>
      <c r="L186" s="184"/>
      <c r="M186" s="189"/>
      <c r="N186" s="190"/>
      <c r="O186" s="190"/>
      <c r="P186" s="190"/>
      <c r="Q186" s="190"/>
      <c r="R186" s="190"/>
      <c r="S186" s="190"/>
      <c r="T186" s="191"/>
      <c r="AT186" s="185" t="s">
        <v>131</v>
      </c>
      <c r="AU186" s="185" t="s">
        <v>124</v>
      </c>
      <c r="AV186" s="14" t="s">
        <v>124</v>
      </c>
      <c r="AW186" s="14" t="s">
        <v>31</v>
      </c>
      <c r="AX186" s="14" t="s">
        <v>75</v>
      </c>
      <c r="AY186" s="185" t="s">
        <v>122</v>
      </c>
    </row>
    <row r="187" spans="1:65" s="14" customFormat="1" ht="11.25">
      <c r="B187" s="184"/>
      <c r="D187" s="177" t="s">
        <v>131</v>
      </c>
      <c r="E187" s="185" t="s">
        <v>1</v>
      </c>
      <c r="F187" s="186" t="s">
        <v>354</v>
      </c>
      <c r="H187" s="187">
        <v>71.5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5" t="s">
        <v>131</v>
      </c>
      <c r="AU187" s="185" t="s">
        <v>124</v>
      </c>
      <c r="AV187" s="14" t="s">
        <v>124</v>
      </c>
      <c r="AW187" s="14" t="s">
        <v>31</v>
      </c>
      <c r="AX187" s="14" t="s">
        <v>75</v>
      </c>
      <c r="AY187" s="185" t="s">
        <v>122</v>
      </c>
    </row>
    <row r="188" spans="1:65" s="15" customFormat="1" ht="11.25">
      <c r="B188" s="192"/>
      <c r="D188" s="177" t="s">
        <v>131</v>
      </c>
      <c r="E188" s="193" t="s">
        <v>1</v>
      </c>
      <c r="F188" s="194" t="s">
        <v>138</v>
      </c>
      <c r="H188" s="195">
        <v>611.20000000000005</v>
      </c>
      <c r="I188" s="196"/>
      <c r="L188" s="192"/>
      <c r="M188" s="197"/>
      <c r="N188" s="198"/>
      <c r="O188" s="198"/>
      <c r="P188" s="198"/>
      <c r="Q188" s="198"/>
      <c r="R188" s="198"/>
      <c r="S188" s="198"/>
      <c r="T188" s="199"/>
      <c r="AT188" s="193" t="s">
        <v>131</v>
      </c>
      <c r="AU188" s="193" t="s">
        <v>124</v>
      </c>
      <c r="AV188" s="15" t="s">
        <v>129</v>
      </c>
      <c r="AW188" s="15" t="s">
        <v>31</v>
      </c>
      <c r="AX188" s="15" t="s">
        <v>83</v>
      </c>
      <c r="AY188" s="193" t="s">
        <v>122</v>
      </c>
    </row>
    <row r="189" spans="1:65" s="2" customFormat="1" ht="24" customHeight="1">
      <c r="A189" s="32"/>
      <c r="B189" s="161"/>
      <c r="C189" s="162" t="s">
        <v>202</v>
      </c>
      <c r="D189" s="162" t="s">
        <v>125</v>
      </c>
      <c r="E189" s="163" t="s">
        <v>390</v>
      </c>
      <c r="F189" s="164" t="s">
        <v>391</v>
      </c>
      <c r="G189" s="165" t="s">
        <v>208</v>
      </c>
      <c r="H189" s="166">
        <v>613.70000000000005</v>
      </c>
      <c r="I189" s="167"/>
      <c r="J189" s="168">
        <f>ROUND(I189*H189,2)</f>
        <v>0</v>
      </c>
      <c r="K189" s="169"/>
      <c r="L189" s="33"/>
      <c r="M189" s="170" t="s">
        <v>1</v>
      </c>
      <c r="N189" s="171" t="s">
        <v>41</v>
      </c>
      <c r="O189" s="58"/>
      <c r="P189" s="172">
        <f>O189*H189</f>
        <v>0</v>
      </c>
      <c r="Q189" s="172">
        <v>0.30993999999999999</v>
      </c>
      <c r="R189" s="172">
        <f>Q189*H189</f>
        <v>190.21017800000001</v>
      </c>
      <c r="S189" s="172">
        <v>0</v>
      </c>
      <c r="T189" s="173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4" t="s">
        <v>129</v>
      </c>
      <c r="AT189" s="174" t="s">
        <v>125</v>
      </c>
      <c r="AU189" s="174" t="s">
        <v>124</v>
      </c>
      <c r="AY189" s="17" t="s">
        <v>122</v>
      </c>
      <c r="BE189" s="175">
        <f>IF(N189="základná",J189,0)</f>
        <v>0</v>
      </c>
      <c r="BF189" s="175">
        <f>IF(N189="znížená",J189,0)</f>
        <v>0</v>
      </c>
      <c r="BG189" s="175">
        <f>IF(N189="zákl. prenesená",J189,0)</f>
        <v>0</v>
      </c>
      <c r="BH189" s="175">
        <f>IF(N189="zníž. prenesená",J189,0)</f>
        <v>0</v>
      </c>
      <c r="BI189" s="175">
        <f>IF(N189="nulová",J189,0)</f>
        <v>0</v>
      </c>
      <c r="BJ189" s="17" t="s">
        <v>124</v>
      </c>
      <c r="BK189" s="175">
        <f>ROUND(I189*H189,2)</f>
        <v>0</v>
      </c>
      <c r="BL189" s="17" t="s">
        <v>129</v>
      </c>
      <c r="BM189" s="174" t="s">
        <v>392</v>
      </c>
    </row>
    <row r="190" spans="1:65" s="14" customFormat="1" ht="11.25">
      <c r="B190" s="184"/>
      <c r="D190" s="177" t="s">
        <v>131</v>
      </c>
      <c r="E190" s="185" t="s">
        <v>1</v>
      </c>
      <c r="F190" s="186" t="s">
        <v>353</v>
      </c>
      <c r="H190" s="187">
        <v>539.70000000000005</v>
      </c>
      <c r="I190" s="188"/>
      <c r="L190" s="184"/>
      <c r="M190" s="189"/>
      <c r="N190" s="190"/>
      <c r="O190" s="190"/>
      <c r="P190" s="190"/>
      <c r="Q190" s="190"/>
      <c r="R190" s="190"/>
      <c r="S190" s="190"/>
      <c r="T190" s="191"/>
      <c r="AT190" s="185" t="s">
        <v>131</v>
      </c>
      <c r="AU190" s="185" t="s">
        <v>124</v>
      </c>
      <c r="AV190" s="14" t="s">
        <v>124</v>
      </c>
      <c r="AW190" s="14" t="s">
        <v>31</v>
      </c>
      <c r="AX190" s="14" t="s">
        <v>75</v>
      </c>
      <c r="AY190" s="185" t="s">
        <v>122</v>
      </c>
    </row>
    <row r="191" spans="1:65" s="14" customFormat="1" ht="11.25">
      <c r="B191" s="184"/>
      <c r="D191" s="177" t="s">
        <v>131</v>
      </c>
      <c r="E191" s="185" t="s">
        <v>1</v>
      </c>
      <c r="F191" s="186" t="s">
        <v>354</v>
      </c>
      <c r="H191" s="187">
        <v>71.5</v>
      </c>
      <c r="I191" s="188"/>
      <c r="L191" s="184"/>
      <c r="M191" s="189"/>
      <c r="N191" s="190"/>
      <c r="O191" s="190"/>
      <c r="P191" s="190"/>
      <c r="Q191" s="190"/>
      <c r="R191" s="190"/>
      <c r="S191" s="190"/>
      <c r="T191" s="191"/>
      <c r="AT191" s="185" t="s">
        <v>131</v>
      </c>
      <c r="AU191" s="185" t="s">
        <v>124</v>
      </c>
      <c r="AV191" s="14" t="s">
        <v>124</v>
      </c>
      <c r="AW191" s="14" t="s">
        <v>31</v>
      </c>
      <c r="AX191" s="14" t="s">
        <v>75</v>
      </c>
      <c r="AY191" s="185" t="s">
        <v>122</v>
      </c>
    </row>
    <row r="192" spans="1:65" s="14" customFormat="1" ht="11.25">
      <c r="B192" s="184"/>
      <c r="D192" s="177" t="s">
        <v>131</v>
      </c>
      <c r="E192" s="185" t="s">
        <v>1</v>
      </c>
      <c r="F192" s="186" t="s">
        <v>363</v>
      </c>
      <c r="H192" s="187">
        <v>2.5</v>
      </c>
      <c r="I192" s="188"/>
      <c r="L192" s="184"/>
      <c r="M192" s="189"/>
      <c r="N192" s="190"/>
      <c r="O192" s="190"/>
      <c r="P192" s="190"/>
      <c r="Q192" s="190"/>
      <c r="R192" s="190"/>
      <c r="S192" s="190"/>
      <c r="T192" s="191"/>
      <c r="AT192" s="185" t="s">
        <v>131</v>
      </c>
      <c r="AU192" s="185" t="s">
        <v>124</v>
      </c>
      <c r="AV192" s="14" t="s">
        <v>124</v>
      </c>
      <c r="AW192" s="14" t="s">
        <v>31</v>
      </c>
      <c r="AX192" s="14" t="s">
        <v>75</v>
      </c>
      <c r="AY192" s="185" t="s">
        <v>122</v>
      </c>
    </row>
    <row r="193" spans="1:65" s="15" customFormat="1" ht="11.25">
      <c r="B193" s="192"/>
      <c r="D193" s="177" t="s">
        <v>131</v>
      </c>
      <c r="E193" s="193" t="s">
        <v>1</v>
      </c>
      <c r="F193" s="194" t="s">
        <v>138</v>
      </c>
      <c r="H193" s="195">
        <v>613.70000000000005</v>
      </c>
      <c r="I193" s="196"/>
      <c r="L193" s="192"/>
      <c r="M193" s="197"/>
      <c r="N193" s="198"/>
      <c r="O193" s="198"/>
      <c r="P193" s="198"/>
      <c r="Q193" s="198"/>
      <c r="R193" s="198"/>
      <c r="S193" s="198"/>
      <c r="T193" s="199"/>
      <c r="AT193" s="193" t="s">
        <v>131</v>
      </c>
      <c r="AU193" s="193" t="s">
        <v>124</v>
      </c>
      <c r="AV193" s="15" t="s">
        <v>129</v>
      </c>
      <c r="AW193" s="15" t="s">
        <v>31</v>
      </c>
      <c r="AX193" s="15" t="s">
        <v>83</v>
      </c>
      <c r="AY193" s="193" t="s">
        <v>122</v>
      </c>
    </row>
    <row r="194" spans="1:65" s="2" customFormat="1" ht="24" customHeight="1">
      <c r="A194" s="32"/>
      <c r="B194" s="161"/>
      <c r="C194" s="162" t="s">
        <v>249</v>
      </c>
      <c r="D194" s="162" t="s">
        <v>125</v>
      </c>
      <c r="E194" s="163" t="s">
        <v>393</v>
      </c>
      <c r="F194" s="164" t="s">
        <v>394</v>
      </c>
      <c r="G194" s="165" t="s">
        <v>208</v>
      </c>
      <c r="H194" s="166">
        <v>2.5</v>
      </c>
      <c r="I194" s="167"/>
      <c r="J194" s="168">
        <f>ROUND(I194*H194,2)</f>
        <v>0</v>
      </c>
      <c r="K194" s="169"/>
      <c r="L194" s="33"/>
      <c r="M194" s="170" t="s">
        <v>1</v>
      </c>
      <c r="N194" s="171" t="s">
        <v>41</v>
      </c>
      <c r="O194" s="58"/>
      <c r="P194" s="172">
        <f>O194*H194</f>
        <v>0</v>
      </c>
      <c r="Q194" s="172">
        <v>0.112</v>
      </c>
      <c r="R194" s="172">
        <f>Q194*H194</f>
        <v>0.28000000000000003</v>
      </c>
      <c r="S194" s="172">
        <v>0</v>
      </c>
      <c r="T194" s="173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4" t="s">
        <v>129</v>
      </c>
      <c r="AT194" s="174" t="s">
        <v>125</v>
      </c>
      <c r="AU194" s="174" t="s">
        <v>124</v>
      </c>
      <c r="AY194" s="17" t="s">
        <v>122</v>
      </c>
      <c r="BE194" s="175">
        <f>IF(N194="základná",J194,0)</f>
        <v>0</v>
      </c>
      <c r="BF194" s="175">
        <f>IF(N194="znížená",J194,0)</f>
        <v>0</v>
      </c>
      <c r="BG194" s="175">
        <f>IF(N194="zákl. prenesená",J194,0)</f>
        <v>0</v>
      </c>
      <c r="BH194" s="175">
        <f>IF(N194="zníž. prenesená",J194,0)</f>
        <v>0</v>
      </c>
      <c r="BI194" s="175">
        <f>IF(N194="nulová",J194,0)</f>
        <v>0</v>
      </c>
      <c r="BJ194" s="17" t="s">
        <v>124</v>
      </c>
      <c r="BK194" s="175">
        <f>ROUND(I194*H194,2)</f>
        <v>0</v>
      </c>
      <c r="BL194" s="17" t="s">
        <v>129</v>
      </c>
      <c r="BM194" s="174" t="s">
        <v>395</v>
      </c>
    </row>
    <row r="195" spans="1:65" s="14" customFormat="1" ht="11.25">
      <c r="B195" s="184"/>
      <c r="D195" s="177" t="s">
        <v>131</v>
      </c>
      <c r="E195" s="185" t="s">
        <v>1</v>
      </c>
      <c r="F195" s="186" t="s">
        <v>378</v>
      </c>
      <c r="H195" s="187">
        <v>2.5</v>
      </c>
      <c r="I195" s="188"/>
      <c r="L195" s="184"/>
      <c r="M195" s="189"/>
      <c r="N195" s="190"/>
      <c r="O195" s="190"/>
      <c r="P195" s="190"/>
      <c r="Q195" s="190"/>
      <c r="R195" s="190"/>
      <c r="S195" s="190"/>
      <c r="T195" s="191"/>
      <c r="AT195" s="185" t="s">
        <v>131</v>
      </c>
      <c r="AU195" s="185" t="s">
        <v>124</v>
      </c>
      <c r="AV195" s="14" t="s">
        <v>124</v>
      </c>
      <c r="AW195" s="14" t="s">
        <v>31</v>
      </c>
      <c r="AX195" s="14" t="s">
        <v>75</v>
      </c>
      <c r="AY195" s="185" t="s">
        <v>122</v>
      </c>
    </row>
    <row r="196" spans="1:65" s="15" customFormat="1" ht="11.25">
      <c r="B196" s="192"/>
      <c r="D196" s="177" t="s">
        <v>131</v>
      </c>
      <c r="E196" s="193" t="s">
        <v>1</v>
      </c>
      <c r="F196" s="194" t="s">
        <v>138</v>
      </c>
      <c r="H196" s="195">
        <v>2.5</v>
      </c>
      <c r="I196" s="196"/>
      <c r="L196" s="192"/>
      <c r="M196" s="197"/>
      <c r="N196" s="198"/>
      <c r="O196" s="198"/>
      <c r="P196" s="198"/>
      <c r="Q196" s="198"/>
      <c r="R196" s="198"/>
      <c r="S196" s="198"/>
      <c r="T196" s="199"/>
      <c r="AT196" s="193" t="s">
        <v>131</v>
      </c>
      <c r="AU196" s="193" t="s">
        <v>124</v>
      </c>
      <c r="AV196" s="15" t="s">
        <v>129</v>
      </c>
      <c r="AW196" s="15" t="s">
        <v>31</v>
      </c>
      <c r="AX196" s="15" t="s">
        <v>83</v>
      </c>
      <c r="AY196" s="193" t="s">
        <v>122</v>
      </c>
    </row>
    <row r="197" spans="1:65" s="2" customFormat="1" ht="24" customHeight="1">
      <c r="A197" s="32"/>
      <c r="B197" s="161"/>
      <c r="C197" s="200" t="s">
        <v>205</v>
      </c>
      <c r="D197" s="200" t="s">
        <v>178</v>
      </c>
      <c r="E197" s="201" t="s">
        <v>396</v>
      </c>
      <c r="F197" s="202" t="s">
        <v>397</v>
      </c>
      <c r="G197" s="203" t="s">
        <v>208</v>
      </c>
      <c r="H197" s="204">
        <v>2.5499999999999998</v>
      </c>
      <c r="I197" s="205"/>
      <c r="J197" s="206">
        <f>ROUND(I197*H197,2)</f>
        <v>0</v>
      </c>
      <c r="K197" s="207"/>
      <c r="L197" s="208"/>
      <c r="M197" s="209" t="s">
        <v>1</v>
      </c>
      <c r="N197" s="210" t="s">
        <v>41</v>
      </c>
      <c r="O197" s="58"/>
      <c r="P197" s="172">
        <f>O197*H197</f>
        <v>0</v>
      </c>
      <c r="Q197" s="172">
        <v>0.13500000000000001</v>
      </c>
      <c r="R197" s="172">
        <f>Q197*H197</f>
        <v>0.34425</v>
      </c>
      <c r="S197" s="172">
        <v>0</v>
      </c>
      <c r="T197" s="173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4" t="s">
        <v>161</v>
      </c>
      <c r="AT197" s="174" t="s">
        <v>178</v>
      </c>
      <c r="AU197" s="174" t="s">
        <v>124</v>
      </c>
      <c r="AY197" s="17" t="s">
        <v>122</v>
      </c>
      <c r="BE197" s="175">
        <f>IF(N197="základná",J197,0)</f>
        <v>0</v>
      </c>
      <c r="BF197" s="175">
        <f>IF(N197="znížená",J197,0)</f>
        <v>0</v>
      </c>
      <c r="BG197" s="175">
        <f>IF(N197="zákl. prenesená",J197,0)</f>
        <v>0</v>
      </c>
      <c r="BH197" s="175">
        <f>IF(N197="zníž. prenesená",J197,0)</f>
        <v>0</v>
      </c>
      <c r="BI197" s="175">
        <f>IF(N197="nulová",J197,0)</f>
        <v>0</v>
      </c>
      <c r="BJ197" s="17" t="s">
        <v>124</v>
      </c>
      <c r="BK197" s="175">
        <f>ROUND(I197*H197,2)</f>
        <v>0</v>
      </c>
      <c r="BL197" s="17" t="s">
        <v>129</v>
      </c>
      <c r="BM197" s="174" t="s">
        <v>398</v>
      </c>
    </row>
    <row r="198" spans="1:65" s="14" customFormat="1" ht="11.25">
      <c r="B198" s="184"/>
      <c r="D198" s="177" t="s">
        <v>131</v>
      </c>
      <c r="E198" s="185" t="s">
        <v>1</v>
      </c>
      <c r="F198" s="186" t="s">
        <v>399</v>
      </c>
      <c r="H198" s="187">
        <v>2.5499999999999998</v>
      </c>
      <c r="I198" s="188"/>
      <c r="L198" s="184"/>
      <c r="M198" s="189"/>
      <c r="N198" s="190"/>
      <c r="O198" s="190"/>
      <c r="P198" s="190"/>
      <c r="Q198" s="190"/>
      <c r="R198" s="190"/>
      <c r="S198" s="190"/>
      <c r="T198" s="191"/>
      <c r="AT198" s="185" t="s">
        <v>131</v>
      </c>
      <c r="AU198" s="185" t="s">
        <v>124</v>
      </c>
      <c r="AV198" s="14" t="s">
        <v>124</v>
      </c>
      <c r="AW198" s="14" t="s">
        <v>31</v>
      </c>
      <c r="AX198" s="14" t="s">
        <v>75</v>
      </c>
      <c r="AY198" s="185" t="s">
        <v>122</v>
      </c>
    </row>
    <row r="199" spans="1:65" s="15" customFormat="1" ht="11.25">
      <c r="B199" s="192"/>
      <c r="D199" s="177" t="s">
        <v>131</v>
      </c>
      <c r="E199" s="193" t="s">
        <v>1</v>
      </c>
      <c r="F199" s="194" t="s">
        <v>138</v>
      </c>
      <c r="H199" s="195">
        <v>2.5499999999999998</v>
      </c>
      <c r="I199" s="196"/>
      <c r="L199" s="192"/>
      <c r="M199" s="197"/>
      <c r="N199" s="198"/>
      <c r="O199" s="198"/>
      <c r="P199" s="198"/>
      <c r="Q199" s="198"/>
      <c r="R199" s="198"/>
      <c r="S199" s="198"/>
      <c r="T199" s="199"/>
      <c r="AT199" s="193" t="s">
        <v>131</v>
      </c>
      <c r="AU199" s="193" t="s">
        <v>124</v>
      </c>
      <c r="AV199" s="15" t="s">
        <v>129</v>
      </c>
      <c r="AW199" s="15" t="s">
        <v>31</v>
      </c>
      <c r="AX199" s="15" t="s">
        <v>83</v>
      </c>
      <c r="AY199" s="193" t="s">
        <v>122</v>
      </c>
    </row>
    <row r="200" spans="1:65" s="2" customFormat="1" ht="24" customHeight="1">
      <c r="A200" s="32"/>
      <c r="B200" s="161"/>
      <c r="C200" s="162" t="s">
        <v>400</v>
      </c>
      <c r="D200" s="162" t="s">
        <v>125</v>
      </c>
      <c r="E200" s="163" t="s">
        <v>401</v>
      </c>
      <c r="F200" s="164" t="s">
        <v>402</v>
      </c>
      <c r="G200" s="165" t="s">
        <v>208</v>
      </c>
      <c r="H200" s="166">
        <v>539.70000000000005</v>
      </c>
      <c r="I200" s="167"/>
      <c r="J200" s="168">
        <f>ROUND(I200*H200,2)</f>
        <v>0</v>
      </c>
      <c r="K200" s="169"/>
      <c r="L200" s="33"/>
      <c r="M200" s="170" t="s">
        <v>1</v>
      </c>
      <c r="N200" s="171" t="s">
        <v>41</v>
      </c>
      <c r="O200" s="58"/>
      <c r="P200" s="172">
        <f>O200*H200</f>
        <v>0</v>
      </c>
      <c r="Q200" s="172">
        <v>3.0000000000000001E-3</v>
      </c>
      <c r="R200" s="172">
        <f>Q200*H200</f>
        <v>1.6191000000000002</v>
      </c>
      <c r="S200" s="172">
        <v>0</v>
      </c>
      <c r="T200" s="173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4" t="s">
        <v>129</v>
      </c>
      <c r="AT200" s="174" t="s">
        <v>125</v>
      </c>
      <c r="AU200" s="174" t="s">
        <v>124</v>
      </c>
      <c r="AY200" s="17" t="s">
        <v>122</v>
      </c>
      <c r="BE200" s="175">
        <f>IF(N200="základná",J200,0)</f>
        <v>0</v>
      </c>
      <c r="BF200" s="175">
        <f>IF(N200="znížená",J200,0)</f>
        <v>0</v>
      </c>
      <c r="BG200" s="175">
        <f>IF(N200="zákl. prenesená",J200,0)</f>
        <v>0</v>
      </c>
      <c r="BH200" s="175">
        <f>IF(N200="zníž. prenesená",J200,0)</f>
        <v>0</v>
      </c>
      <c r="BI200" s="175">
        <f>IF(N200="nulová",J200,0)</f>
        <v>0</v>
      </c>
      <c r="BJ200" s="17" t="s">
        <v>124</v>
      </c>
      <c r="BK200" s="175">
        <f>ROUND(I200*H200,2)</f>
        <v>0</v>
      </c>
      <c r="BL200" s="17" t="s">
        <v>129</v>
      </c>
      <c r="BM200" s="174" t="s">
        <v>403</v>
      </c>
    </row>
    <row r="201" spans="1:65" s="2" customFormat="1" ht="24" customHeight="1">
      <c r="A201" s="32"/>
      <c r="B201" s="161"/>
      <c r="C201" s="200" t="s">
        <v>404</v>
      </c>
      <c r="D201" s="200" t="s">
        <v>178</v>
      </c>
      <c r="E201" s="201" t="s">
        <v>405</v>
      </c>
      <c r="F201" s="202" t="s">
        <v>406</v>
      </c>
      <c r="G201" s="203" t="s">
        <v>208</v>
      </c>
      <c r="H201" s="204">
        <v>545.09699999999998</v>
      </c>
      <c r="I201" s="205"/>
      <c r="J201" s="206">
        <f>ROUND(I201*H201,2)</f>
        <v>0</v>
      </c>
      <c r="K201" s="207"/>
      <c r="L201" s="208"/>
      <c r="M201" s="209" t="s">
        <v>1</v>
      </c>
      <c r="N201" s="210" t="s">
        <v>41</v>
      </c>
      <c r="O201" s="58"/>
      <c r="P201" s="172">
        <f>O201*H201</f>
        <v>0</v>
      </c>
      <c r="Q201" s="172">
        <v>0.11</v>
      </c>
      <c r="R201" s="172">
        <f>Q201*H201</f>
        <v>59.96067</v>
      </c>
      <c r="S201" s="172">
        <v>0</v>
      </c>
      <c r="T201" s="173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74" t="s">
        <v>161</v>
      </c>
      <c r="AT201" s="174" t="s">
        <v>178</v>
      </c>
      <c r="AU201" s="174" t="s">
        <v>124</v>
      </c>
      <c r="AY201" s="17" t="s">
        <v>122</v>
      </c>
      <c r="BE201" s="175">
        <f>IF(N201="základná",J201,0)</f>
        <v>0</v>
      </c>
      <c r="BF201" s="175">
        <f>IF(N201="znížená",J201,0)</f>
        <v>0</v>
      </c>
      <c r="BG201" s="175">
        <f>IF(N201="zákl. prenesená",J201,0)</f>
        <v>0</v>
      </c>
      <c r="BH201" s="175">
        <f>IF(N201="zníž. prenesená",J201,0)</f>
        <v>0</v>
      </c>
      <c r="BI201" s="175">
        <f>IF(N201="nulová",J201,0)</f>
        <v>0</v>
      </c>
      <c r="BJ201" s="17" t="s">
        <v>124</v>
      </c>
      <c r="BK201" s="175">
        <f>ROUND(I201*H201,2)</f>
        <v>0</v>
      </c>
      <c r="BL201" s="17" t="s">
        <v>129</v>
      </c>
      <c r="BM201" s="174" t="s">
        <v>407</v>
      </c>
    </row>
    <row r="202" spans="1:65" s="14" customFormat="1" ht="11.25">
      <c r="B202" s="184"/>
      <c r="D202" s="177" t="s">
        <v>131</v>
      </c>
      <c r="F202" s="186" t="s">
        <v>408</v>
      </c>
      <c r="H202" s="187">
        <v>545.09699999999998</v>
      </c>
      <c r="I202" s="188"/>
      <c r="L202" s="184"/>
      <c r="M202" s="189"/>
      <c r="N202" s="190"/>
      <c r="O202" s="190"/>
      <c r="P202" s="190"/>
      <c r="Q202" s="190"/>
      <c r="R202" s="190"/>
      <c r="S202" s="190"/>
      <c r="T202" s="191"/>
      <c r="AT202" s="185" t="s">
        <v>131</v>
      </c>
      <c r="AU202" s="185" t="s">
        <v>124</v>
      </c>
      <c r="AV202" s="14" t="s">
        <v>124</v>
      </c>
      <c r="AW202" s="14" t="s">
        <v>3</v>
      </c>
      <c r="AX202" s="14" t="s">
        <v>83</v>
      </c>
      <c r="AY202" s="185" t="s">
        <v>122</v>
      </c>
    </row>
    <row r="203" spans="1:65" s="2" customFormat="1" ht="24" customHeight="1">
      <c r="A203" s="32"/>
      <c r="B203" s="161"/>
      <c r="C203" s="162" t="s">
        <v>409</v>
      </c>
      <c r="D203" s="162" t="s">
        <v>125</v>
      </c>
      <c r="E203" s="163" t="s">
        <v>410</v>
      </c>
      <c r="F203" s="164" t="s">
        <v>411</v>
      </c>
      <c r="G203" s="165" t="s">
        <v>208</v>
      </c>
      <c r="H203" s="166">
        <v>71.5</v>
      </c>
      <c r="I203" s="167"/>
      <c r="J203" s="168">
        <f>ROUND(I203*H203,2)</f>
        <v>0</v>
      </c>
      <c r="K203" s="169"/>
      <c r="L203" s="33"/>
      <c r="M203" s="170" t="s">
        <v>1</v>
      </c>
      <c r="N203" s="171" t="s">
        <v>41</v>
      </c>
      <c r="O203" s="58"/>
      <c r="P203" s="172">
        <f>O203*H203</f>
        <v>0</v>
      </c>
      <c r="Q203" s="172">
        <v>3.0000000000000001E-3</v>
      </c>
      <c r="R203" s="172">
        <f>Q203*H203</f>
        <v>0.2145</v>
      </c>
      <c r="S203" s="172">
        <v>0</v>
      </c>
      <c r="T203" s="173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4" t="s">
        <v>129</v>
      </c>
      <c r="AT203" s="174" t="s">
        <v>125</v>
      </c>
      <c r="AU203" s="174" t="s">
        <v>124</v>
      </c>
      <c r="AY203" s="17" t="s">
        <v>122</v>
      </c>
      <c r="BE203" s="175">
        <f>IF(N203="základná",J203,0)</f>
        <v>0</v>
      </c>
      <c r="BF203" s="175">
        <f>IF(N203="znížená",J203,0)</f>
        <v>0</v>
      </c>
      <c r="BG203" s="175">
        <f>IF(N203="zákl. prenesená",J203,0)</f>
        <v>0</v>
      </c>
      <c r="BH203" s="175">
        <f>IF(N203="zníž. prenesená",J203,0)</f>
        <v>0</v>
      </c>
      <c r="BI203" s="175">
        <f>IF(N203="nulová",J203,0)</f>
        <v>0</v>
      </c>
      <c r="BJ203" s="17" t="s">
        <v>124</v>
      </c>
      <c r="BK203" s="175">
        <f>ROUND(I203*H203,2)</f>
        <v>0</v>
      </c>
      <c r="BL203" s="17" t="s">
        <v>129</v>
      </c>
      <c r="BM203" s="174" t="s">
        <v>412</v>
      </c>
    </row>
    <row r="204" spans="1:65" s="14" customFormat="1" ht="11.25">
      <c r="B204" s="184"/>
      <c r="D204" s="177" t="s">
        <v>131</v>
      </c>
      <c r="E204" s="185" t="s">
        <v>1</v>
      </c>
      <c r="F204" s="186" t="s">
        <v>413</v>
      </c>
      <c r="H204" s="187">
        <v>71.5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T204" s="185" t="s">
        <v>131</v>
      </c>
      <c r="AU204" s="185" t="s">
        <v>124</v>
      </c>
      <c r="AV204" s="14" t="s">
        <v>124</v>
      </c>
      <c r="AW204" s="14" t="s">
        <v>31</v>
      </c>
      <c r="AX204" s="14" t="s">
        <v>83</v>
      </c>
      <c r="AY204" s="185" t="s">
        <v>122</v>
      </c>
    </row>
    <row r="205" spans="1:65" s="2" customFormat="1" ht="24" customHeight="1">
      <c r="A205" s="32"/>
      <c r="B205" s="161"/>
      <c r="C205" s="200" t="s">
        <v>414</v>
      </c>
      <c r="D205" s="200" t="s">
        <v>178</v>
      </c>
      <c r="E205" s="201" t="s">
        <v>415</v>
      </c>
      <c r="F205" s="202" t="s">
        <v>416</v>
      </c>
      <c r="G205" s="203" t="s">
        <v>208</v>
      </c>
      <c r="H205" s="204">
        <v>72.215000000000003</v>
      </c>
      <c r="I205" s="205"/>
      <c r="J205" s="206">
        <f>ROUND(I205*H205,2)</f>
        <v>0</v>
      </c>
      <c r="K205" s="207"/>
      <c r="L205" s="208"/>
      <c r="M205" s="209" t="s">
        <v>1</v>
      </c>
      <c r="N205" s="210" t="s">
        <v>41</v>
      </c>
      <c r="O205" s="58"/>
      <c r="P205" s="172">
        <f>O205*H205</f>
        <v>0</v>
      </c>
      <c r="Q205" s="172">
        <v>0.11</v>
      </c>
      <c r="R205" s="172">
        <f>Q205*H205</f>
        <v>7.9436500000000008</v>
      </c>
      <c r="S205" s="172">
        <v>0</v>
      </c>
      <c r="T205" s="173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4" t="s">
        <v>161</v>
      </c>
      <c r="AT205" s="174" t="s">
        <v>178</v>
      </c>
      <c r="AU205" s="174" t="s">
        <v>124</v>
      </c>
      <c r="AY205" s="17" t="s">
        <v>122</v>
      </c>
      <c r="BE205" s="175">
        <f>IF(N205="základná",J205,0)</f>
        <v>0</v>
      </c>
      <c r="BF205" s="175">
        <f>IF(N205="znížená",J205,0)</f>
        <v>0</v>
      </c>
      <c r="BG205" s="175">
        <f>IF(N205="zákl. prenesená",J205,0)</f>
        <v>0</v>
      </c>
      <c r="BH205" s="175">
        <f>IF(N205="zníž. prenesená",J205,0)</f>
        <v>0</v>
      </c>
      <c r="BI205" s="175">
        <f>IF(N205="nulová",J205,0)</f>
        <v>0</v>
      </c>
      <c r="BJ205" s="17" t="s">
        <v>124</v>
      </c>
      <c r="BK205" s="175">
        <f>ROUND(I205*H205,2)</f>
        <v>0</v>
      </c>
      <c r="BL205" s="17" t="s">
        <v>129</v>
      </c>
      <c r="BM205" s="174" t="s">
        <v>417</v>
      </c>
    </row>
    <row r="206" spans="1:65" s="14" customFormat="1" ht="11.25">
      <c r="B206" s="184"/>
      <c r="D206" s="177" t="s">
        <v>131</v>
      </c>
      <c r="F206" s="186" t="s">
        <v>418</v>
      </c>
      <c r="H206" s="187">
        <v>72.215000000000003</v>
      </c>
      <c r="I206" s="188"/>
      <c r="L206" s="184"/>
      <c r="M206" s="189"/>
      <c r="N206" s="190"/>
      <c r="O206" s="190"/>
      <c r="P206" s="190"/>
      <c r="Q206" s="190"/>
      <c r="R206" s="190"/>
      <c r="S206" s="190"/>
      <c r="T206" s="191"/>
      <c r="AT206" s="185" t="s">
        <v>131</v>
      </c>
      <c r="AU206" s="185" t="s">
        <v>124</v>
      </c>
      <c r="AV206" s="14" t="s">
        <v>124</v>
      </c>
      <c r="AW206" s="14" t="s">
        <v>3</v>
      </c>
      <c r="AX206" s="14" t="s">
        <v>83</v>
      </c>
      <c r="AY206" s="185" t="s">
        <v>122</v>
      </c>
    </row>
    <row r="207" spans="1:65" s="12" customFormat="1" ht="22.9" customHeight="1">
      <c r="B207" s="148"/>
      <c r="D207" s="149" t="s">
        <v>74</v>
      </c>
      <c r="E207" s="159" t="s">
        <v>254</v>
      </c>
      <c r="F207" s="159" t="s">
        <v>419</v>
      </c>
      <c r="I207" s="151"/>
      <c r="J207" s="160">
        <f>BK207</f>
        <v>0</v>
      </c>
      <c r="L207" s="148"/>
      <c r="M207" s="153"/>
      <c r="N207" s="154"/>
      <c r="O207" s="154"/>
      <c r="P207" s="155">
        <f>SUM(P208:P222)</f>
        <v>0</v>
      </c>
      <c r="Q207" s="154"/>
      <c r="R207" s="155">
        <f>SUM(R208:R222)</f>
        <v>66.914631600000007</v>
      </c>
      <c r="S207" s="154"/>
      <c r="T207" s="156">
        <f>SUM(T208:T222)</f>
        <v>0</v>
      </c>
      <c r="AR207" s="149" t="s">
        <v>83</v>
      </c>
      <c r="AT207" s="157" t="s">
        <v>74</v>
      </c>
      <c r="AU207" s="157" t="s">
        <v>83</v>
      </c>
      <c r="AY207" s="149" t="s">
        <v>122</v>
      </c>
      <c r="BK207" s="158">
        <f>SUM(BK208:BK222)</f>
        <v>0</v>
      </c>
    </row>
    <row r="208" spans="1:65" s="2" customFormat="1" ht="24" customHeight="1">
      <c r="A208" s="32"/>
      <c r="B208" s="161"/>
      <c r="C208" s="162" t="s">
        <v>165</v>
      </c>
      <c r="D208" s="162" t="s">
        <v>125</v>
      </c>
      <c r="E208" s="163" t="s">
        <v>420</v>
      </c>
      <c r="F208" s="164" t="s">
        <v>421</v>
      </c>
      <c r="G208" s="165" t="s">
        <v>299</v>
      </c>
      <c r="H208" s="166">
        <v>217</v>
      </c>
      <c r="I208" s="167"/>
      <c r="J208" s="168">
        <f>ROUND(I208*H208,2)</f>
        <v>0</v>
      </c>
      <c r="K208" s="169"/>
      <c r="L208" s="33"/>
      <c r="M208" s="170" t="s">
        <v>1</v>
      </c>
      <c r="N208" s="171" t="s">
        <v>41</v>
      </c>
      <c r="O208" s="58"/>
      <c r="P208" s="172">
        <f>O208*H208</f>
        <v>0</v>
      </c>
      <c r="Q208" s="172">
        <v>0.16556000000000001</v>
      </c>
      <c r="R208" s="172">
        <f>Q208*H208</f>
        <v>35.926520000000004</v>
      </c>
      <c r="S208" s="172">
        <v>0</v>
      </c>
      <c r="T208" s="173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4" t="s">
        <v>129</v>
      </c>
      <c r="AT208" s="174" t="s">
        <v>125</v>
      </c>
      <c r="AU208" s="174" t="s">
        <v>124</v>
      </c>
      <c r="AY208" s="17" t="s">
        <v>122</v>
      </c>
      <c r="BE208" s="175">
        <f>IF(N208="základná",J208,0)</f>
        <v>0</v>
      </c>
      <c r="BF208" s="175">
        <f>IF(N208="znížená",J208,0)</f>
        <v>0</v>
      </c>
      <c r="BG208" s="175">
        <f>IF(N208="zákl. prenesená",J208,0)</f>
        <v>0</v>
      </c>
      <c r="BH208" s="175">
        <f>IF(N208="zníž. prenesená",J208,0)</f>
        <v>0</v>
      </c>
      <c r="BI208" s="175">
        <f>IF(N208="nulová",J208,0)</f>
        <v>0</v>
      </c>
      <c r="BJ208" s="17" t="s">
        <v>124</v>
      </c>
      <c r="BK208" s="175">
        <f>ROUND(I208*H208,2)</f>
        <v>0</v>
      </c>
      <c r="BL208" s="17" t="s">
        <v>129</v>
      </c>
      <c r="BM208" s="174" t="s">
        <v>422</v>
      </c>
    </row>
    <row r="209" spans="1:65" s="2" customFormat="1" ht="16.5" customHeight="1">
      <c r="A209" s="32"/>
      <c r="B209" s="161"/>
      <c r="C209" s="200" t="s">
        <v>177</v>
      </c>
      <c r="D209" s="200" t="s">
        <v>178</v>
      </c>
      <c r="E209" s="201" t="s">
        <v>423</v>
      </c>
      <c r="F209" s="202" t="s">
        <v>424</v>
      </c>
      <c r="G209" s="203" t="s">
        <v>219</v>
      </c>
      <c r="H209" s="204">
        <v>219.17</v>
      </c>
      <c r="I209" s="205"/>
      <c r="J209" s="206">
        <f>ROUND(I209*H209,2)</f>
        <v>0</v>
      </c>
      <c r="K209" s="207"/>
      <c r="L209" s="208"/>
      <c r="M209" s="209" t="s">
        <v>1</v>
      </c>
      <c r="N209" s="210" t="s">
        <v>41</v>
      </c>
      <c r="O209" s="58"/>
      <c r="P209" s="172">
        <f>O209*H209</f>
        <v>0</v>
      </c>
      <c r="Q209" s="172">
        <v>6.5000000000000002E-2</v>
      </c>
      <c r="R209" s="172">
        <f>Q209*H209</f>
        <v>14.24605</v>
      </c>
      <c r="S209" s="172">
        <v>0</v>
      </c>
      <c r="T209" s="173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4" t="s">
        <v>161</v>
      </c>
      <c r="AT209" s="174" t="s">
        <v>178</v>
      </c>
      <c r="AU209" s="174" t="s">
        <v>124</v>
      </c>
      <c r="AY209" s="17" t="s">
        <v>122</v>
      </c>
      <c r="BE209" s="175">
        <f>IF(N209="základná",J209,0)</f>
        <v>0</v>
      </c>
      <c r="BF209" s="175">
        <f>IF(N209="znížená",J209,0)</f>
        <v>0</v>
      </c>
      <c r="BG209" s="175">
        <f>IF(N209="zákl. prenesená",J209,0)</f>
        <v>0</v>
      </c>
      <c r="BH209" s="175">
        <f>IF(N209="zníž. prenesená",J209,0)</f>
        <v>0</v>
      </c>
      <c r="BI209" s="175">
        <f>IF(N209="nulová",J209,0)</f>
        <v>0</v>
      </c>
      <c r="BJ209" s="17" t="s">
        <v>124</v>
      </c>
      <c r="BK209" s="175">
        <f>ROUND(I209*H209,2)</f>
        <v>0</v>
      </c>
      <c r="BL209" s="17" t="s">
        <v>129</v>
      </c>
      <c r="BM209" s="174" t="s">
        <v>425</v>
      </c>
    </row>
    <row r="210" spans="1:65" s="14" customFormat="1" ht="11.25">
      <c r="B210" s="184"/>
      <c r="D210" s="177" t="s">
        <v>131</v>
      </c>
      <c r="F210" s="186" t="s">
        <v>426</v>
      </c>
      <c r="H210" s="187">
        <v>219.17</v>
      </c>
      <c r="I210" s="188"/>
      <c r="L210" s="184"/>
      <c r="M210" s="189"/>
      <c r="N210" s="190"/>
      <c r="O210" s="190"/>
      <c r="P210" s="190"/>
      <c r="Q210" s="190"/>
      <c r="R210" s="190"/>
      <c r="S210" s="190"/>
      <c r="T210" s="191"/>
      <c r="AT210" s="185" t="s">
        <v>131</v>
      </c>
      <c r="AU210" s="185" t="s">
        <v>124</v>
      </c>
      <c r="AV210" s="14" t="s">
        <v>124</v>
      </c>
      <c r="AW210" s="14" t="s">
        <v>3</v>
      </c>
      <c r="AX210" s="14" t="s">
        <v>83</v>
      </c>
      <c r="AY210" s="185" t="s">
        <v>122</v>
      </c>
    </row>
    <row r="211" spans="1:65" s="2" customFormat="1" ht="24" customHeight="1">
      <c r="A211" s="32"/>
      <c r="B211" s="161"/>
      <c r="C211" s="162" t="s">
        <v>7</v>
      </c>
      <c r="D211" s="162" t="s">
        <v>125</v>
      </c>
      <c r="E211" s="163" t="s">
        <v>427</v>
      </c>
      <c r="F211" s="164" t="s">
        <v>428</v>
      </c>
      <c r="G211" s="165" t="s">
        <v>128</v>
      </c>
      <c r="H211" s="166">
        <v>4.34</v>
      </c>
      <c r="I211" s="167"/>
      <c r="J211" s="168">
        <f>ROUND(I211*H211,2)</f>
        <v>0</v>
      </c>
      <c r="K211" s="169"/>
      <c r="L211" s="33"/>
      <c r="M211" s="170" t="s">
        <v>1</v>
      </c>
      <c r="N211" s="171" t="s">
        <v>41</v>
      </c>
      <c r="O211" s="58"/>
      <c r="P211" s="172">
        <f>O211*H211</f>
        <v>0</v>
      </c>
      <c r="Q211" s="172">
        <v>2.2010900000000002</v>
      </c>
      <c r="R211" s="172">
        <f>Q211*H211</f>
        <v>9.5527306000000003</v>
      </c>
      <c r="S211" s="172">
        <v>0</v>
      </c>
      <c r="T211" s="173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4" t="s">
        <v>129</v>
      </c>
      <c r="AT211" s="174" t="s">
        <v>125</v>
      </c>
      <c r="AU211" s="174" t="s">
        <v>124</v>
      </c>
      <c r="AY211" s="17" t="s">
        <v>122</v>
      </c>
      <c r="BE211" s="175">
        <f>IF(N211="základná",J211,0)</f>
        <v>0</v>
      </c>
      <c r="BF211" s="175">
        <f>IF(N211="znížená",J211,0)</f>
        <v>0</v>
      </c>
      <c r="BG211" s="175">
        <f>IF(N211="zákl. prenesená",J211,0)</f>
        <v>0</v>
      </c>
      <c r="BH211" s="175">
        <f>IF(N211="zníž. prenesená",J211,0)</f>
        <v>0</v>
      </c>
      <c r="BI211" s="175">
        <f>IF(N211="nulová",J211,0)</f>
        <v>0</v>
      </c>
      <c r="BJ211" s="17" t="s">
        <v>124</v>
      </c>
      <c r="BK211" s="175">
        <f>ROUND(I211*H211,2)</f>
        <v>0</v>
      </c>
      <c r="BL211" s="17" t="s">
        <v>129</v>
      </c>
      <c r="BM211" s="174" t="s">
        <v>429</v>
      </c>
    </row>
    <row r="212" spans="1:65" s="14" customFormat="1" ht="11.25">
      <c r="B212" s="184"/>
      <c r="D212" s="177" t="s">
        <v>131</v>
      </c>
      <c r="E212" s="185" t="s">
        <v>1</v>
      </c>
      <c r="F212" s="186" t="s">
        <v>430</v>
      </c>
      <c r="H212" s="187">
        <v>4.34</v>
      </c>
      <c r="I212" s="188"/>
      <c r="L212" s="184"/>
      <c r="M212" s="189"/>
      <c r="N212" s="190"/>
      <c r="O212" s="190"/>
      <c r="P212" s="190"/>
      <c r="Q212" s="190"/>
      <c r="R212" s="190"/>
      <c r="S212" s="190"/>
      <c r="T212" s="191"/>
      <c r="AT212" s="185" t="s">
        <v>131</v>
      </c>
      <c r="AU212" s="185" t="s">
        <v>124</v>
      </c>
      <c r="AV212" s="14" t="s">
        <v>124</v>
      </c>
      <c r="AW212" s="14" t="s">
        <v>31</v>
      </c>
      <c r="AX212" s="14" t="s">
        <v>75</v>
      </c>
      <c r="AY212" s="185" t="s">
        <v>122</v>
      </c>
    </row>
    <row r="213" spans="1:65" s="15" customFormat="1" ht="11.25">
      <c r="B213" s="192"/>
      <c r="D213" s="177" t="s">
        <v>131</v>
      </c>
      <c r="E213" s="193" t="s">
        <v>1</v>
      </c>
      <c r="F213" s="194" t="s">
        <v>138</v>
      </c>
      <c r="H213" s="195">
        <v>4.34</v>
      </c>
      <c r="I213" s="196"/>
      <c r="L213" s="192"/>
      <c r="M213" s="197"/>
      <c r="N213" s="198"/>
      <c r="O213" s="198"/>
      <c r="P213" s="198"/>
      <c r="Q213" s="198"/>
      <c r="R213" s="198"/>
      <c r="S213" s="198"/>
      <c r="T213" s="199"/>
      <c r="AT213" s="193" t="s">
        <v>131</v>
      </c>
      <c r="AU213" s="193" t="s">
        <v>124</v>
      </c>
      <c r="AV213" s="15" t="s">
        <v>129</v>
      </c>
      <c r="AW213" s="15" t="s">
        <v>31</v>
      </c>
      <c r="AX213" s="15" t="s">
        <v>83</v>
      </c>
      <c r="AY213" s="193" t="s">
        <v>122</v>
      </c>
    </row>
    <row r="214" spans="1:65" s="2" customFormat="1" ht="24" customHeight="1">
      <c r="A214" s="32"/>
      <c r="B214" s="161"/>
      <c r="C214" s="162" t="s">
        <v>431</v>
      </c>
      <c r="D214" s="162" t="s">
        <v>125</v>
      </c>
      <c r="E214" s="163" t="s">
        <v>432</v>
      </c>
      <c r="F214" s="164" t="s">
        <v>433</v>
      </c>
      <c r="G214" s="165" t="s">
        <v>299</v>
      </c>
      <c r="H214" s="166">
        <v>31.15</v>
      </c>
      <c r="I214" s="167"/>
      <c r="J214" s="168">
        <f>ROUND(I214*H214,2)</f>
        <v>0</v>
      </c>
      <c r="K214" s="169"/>
      <c r="L214" s="33"/>
      <c r="M214" s="170" t="s">
        <v>1</v>
      </c>
      <c r="N214" s="171" t="s">
        <v>41</v>
      </c>
      <c r="O214" s="58"/>
      <c r="P214" s="172">
        <f>O214*H214</f>
        <v>0</v>
      </c>
      <c r="Q214" s="172">
        <v>0.12794</v>
      </c>
      <c r="R214" s="172">
        <f>Q214*H214</f>
        <v>3.985331</v>
      </c>
      <c r="S214" s="172">
        <v>0</v>
      </c>
      <c r="T214" s="173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4" t="s">
        <v>129</v>
      </c>
      <c r="AT214" s="174" t="s">
        <v>125</v>
      </c>
      <c r="AU214" s="174" t="s">
        <v>124</v>
      </c>
      <c r="AY214" s="17" t="s">
        <v>122</v>
      </c>
      <c r="BE214" s="175">
        <f>IF(N214="základná",J214,0)</f>
        <v>0</v>
      </c>
      <c r="BF214" s="175">
        <f>IF(N214="znížená",J214,0)</f>
        <v>0</v>
      </c>
      <c r="BG214" s="175">
        <f>IF(N214="zákl. prenesená",J214,0)</f>
        <v>0</v>
      </c>
      <c r="BH214" s="175">
        <f>IF(N214="zníž. prenesená",J214,0)</f>
        <v>0</v>
      </c>
      <c r="BI214" s="175">
        <f>IF(N214="nulová",J214,0)</f>
        <v>0</v>
      </c>
      <c r="BJ214" s="17" t="s">
        <v>124</v>
      </c>
      <c r="BK214" s="175">
        <f>ROUND(I214*H214,2)</f>
        <v>0</v>
      </c>
      <c r="BL214" s="17" t="s">
        <v>129</v>
      </c>
      <c r="BM214" s="174" t="s">
        <v>434</v>
      </c>
    </row>
    <row r="215" spans="1:65" s="14" customFormat="1" ht="11.25">
      <c r="B215" s="184"/>
      <c r="D215" s="177" t="s">
        <v>131</v>
      </c>
      <c r="E215" s="185" t="s">
        <v>1</v>
      </c>
      <c r="F215" s="186" t="s">
        <v>435</v>
      </c>
      <c r="H215" s="187">
        <v>31.15</v>
      </c>
      <c r="I215" s="188"/>
      <c r="L215" s="184"/>
      <c r="M215" s="189"/>
      <c r="N215" s="190"/>
      <c r="O215" s="190"/>
      <c r="P215" s="190"/>
      <c r="Q215" s="190"/>
      <c r="R215" s="190"/>
      <c r="S215" s="190"/>
      <c r="T215" s="191"/>
      <c r="AT215" s="185" t="s">
        <v>131</v>
      </c>
      <c r="AU215" s="185" t="s">
        <v>124</v>
      </c>
      <c r="AV215" s="14" t="s">
        <v>124</v>
      </c>
      <c r="AW215" s="14" t="s">
        <v>31</v>
      </c>
      <c r="AX215" s="14" t="s">
        <v>83</v>
      </c>
      <c r="AY215" s="185" t="s">
        <v>122</v>
      </c>
    </row>
    <row r="216" spans="1:65" s="2" customFormat="1" ht="16.5" customHeight="1">
      <c r="A216" s="32"/>
      <c r="B216" s="161"/>
      <c r="C216" s="200" t="s">
        <v>436</v>
      </c>
      <c r="D216" s="200" t="s">
        <v>178</v>
      </c>
      <c r="E216" s="201" t="s">
        <v>437</v>
      </c>
      <c r="F216" s="202" t="s">
        <v>438</v>
      </c>
      <c r="G216" s="203" t="s">
        <v>219</v>
      </c>
      <c r="H216" s="204">
        <v>89</v>
      </c>
      <c r="I216" s="205"/>
      <c r="J216" s="206">
        <f>ROUND(I216*H216,2)</f>
        <v>0</v>
      </c>
      <c r="K216" s="207"/>
      <c r="L216" s="208"/>
      <c r="M216" s="209" t="s">
        <v>1</v>
      </c>
      <c r="N216" s="210" t="s">
        <v>41</v>
      </c>
      <c r="O216" s="58"/>
      <c r="P216" s="172">
        <f>O216*H216</f>
        <v>0</v>
      </c>
      <c r="Q216" s="172">
        <v>3.5999999999999997E-2</v>
      </c>
      <c r="R216" s="172">
        <f>Q216*H216</f>
        <v>3.2039999999999997</v>
      </c>
      <c r="S216" s="172">
        <v>0</v>
      </c>
      <c r="T216" s="173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4" t="s">
        <v>161</v>
      </c>
      <c r="AT216" s="174" t="s">
        <v>178</v>
      </c>
      <c r="AU216" s="174" t="s">
        <v>124</v>
      </c>
      <c r="AY216" s="17" t="s">
        <v>122</v>
      </c>
      <c r="BE216" s="175">
        <f>IF(N216="základná",J216,0)</f>
        <v>0</v>
      </c>
      <c r="BF216" s="175">
        <f>IF(N216="znížená",J216,0)</f>
        <v>0</v>
      </c>
      <c r="BG216" s="175">
        <f>IF(N216="zákl. prenesená",J216,0)</f>
        <v>0</v>
      </c>
      <c r="BH216" s="175">
        <f>IF(N216="zníž. prenesená",J216,0)</f>
        <v>0</v>
      </c>
      <c r="BI216" s="175">
        <f>IF(N216="nulová",J216,0)</f>
        <v>0</v>
      </c>
      <c r="BJ216" s="17" t="s">
        <v>124</v>
      </c>
      <c r="BK216" s="175">
        <f>ROUND(I216*H216,2)</f>
        <v>0</v>
      </c>
      <c r="BL216" s="17" t="s">
        <v>129</v>
      </c>
      <c r="BM216" s="174" t="s">
        <v>439</v>
      </c>
    </row>
    <row r="217" spans="1:65" s="2" customFormat="1" ht="16.5" customHeight="1">
      <c r="A217" s="32"/>
      <c r="B217" s="161"/>
      <c r="C217" s="162" t="s">
        <v>216</v>
      </c>
      <c r="D217" s="162" t="s">
        <v>125</v>
      </c>
      <c r="E217" s="163" t="s">
        <v>440</v>
      </c>
      <c r="F217" s="164" t="s">
        <v>441</v>
      </c>
      <c r="G217" s="165" t="s">
        <v>181</v>
      </c>
      <c r="H217" s="166">
        <v>524.678</v>
      </c>
      <c r="I217" s="167"/>
      <c r="J217" s="168">
        <f>ROUND(I217*H217,2)</f>
        <v>0</v>
      </c>
      <c r="K217" s="169"/>
      <c r="L217" s="33"/>
      <c r="M217" s="170" t="s">
        <v>1</v>
      </c>
      <c r="N217" s="171" t="s">
        <v>41</v>
      </c>
      <c r="O217" s="58"/>
      <c r="P217" s="172">
        <f>O217*H217</f>
        <v>0</v>
      </c>
      <c r="Q217" s="172">
        <v>0</v>
      </c>
      <c r="R217" s="172">
        <f>Q217*H217</f>
        <v>0</v>
      </c>
      <c r="S217" s="172">
        <v>0</v>
      </c>
      <c r="T217" s="173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4" t="s">
        <v>129</v>
      </c>
      <c r="AT217" s="174" t="s">
        <v>125</v>
      </c>
      <c r="AU217" s="174" t="s">
        <v>124</v>
      </c>
      <c r="AY217" s="17" t="s">
        <v>122</v>
      </c>
      <c r="BE217" s="175">
        <f>IF(N217="základná",J217,0)</f>
        <v>0</v>
      </c>
      <c r="BF217" s="175">
        <f>IF(N217="znížená",J217,0)</f>
        <v>0</v>
      </c>
      <c r="BG217" s="175">
        <f>IF(N217="zákl. prenesená",J217,0)</f>
        <v>0</v>
      </c>
      <c r="BH217" s="175">
        <f>IF(N217="zníž. prenesená",J217,0)</f>
        <v>0</v>
      </c>
      <c r="BI217" s="175">
        <f>IF(N217="nulová",J217,0)</f>
        <v>0</v>
      </c>
      <c r="BJ217" s="17" t="s">
        <v>124</v>
      </c>
      <c r="BK217" s="175">
        <f>ROUND(I217*H217,2)</f>
        <v>0</v>
      </c>
      <c r="BL217" s="17" t="s">
        <v>129</v>
      </c>
      <c r="BM217" s="174" t="s">
        <v>442</v>
      </c>
    </row>
    <row r="218" spans="1:65" s="2" customFormat="1" ht="24" customHeight="1">
      <c r="A218" s="32"/>
      <c r="B218" s="161"/>
      <c r="C218" s="162" t="s">
        <v>221</v>
      </c>
      <c r="D218" s="162" t="s">
        <v>125</v>
      </c>
      <c r="E218" s="163" t="s">
        <v>443</v>
      </c>
      <c r="F218" s="164" t="s">
        <v>444</v>
      </c>
      <c r="G218" s="165" t="s">
        <v>181</v>
      </c>
      <c r="H218" s="166">
        <v>9968.8819999999996</v>
      </c>
      <c r="I218" s="167"/>
      <c r="J218" s="168">
        <f>ROUND(I218*H218,2)</f>
        <v>0</v>
      </c>
      <c r="K218" s="169"/>
      <c r="L218" s="33"/>
      <c r="M218" s="170" t="s">
        <v>1</v>
      </c>
      <c r="N218" s="171" t="s">
        <v>41</v>
      </c>
      <c r="O218" s="58"/>
      <c r="P218" s="172">
        <f>O218*H218</f>
        <v>0</v>
      </c>
      <c r="Q218" s="172">
        <v>0</v>
      </c>
      <c r="R218" s="172">
        <f>Q218*H218</f>
        <v>0</v>
      </c>
      <c r="S218" s="172">
        <v>0</v>
      </c>
      <c r="T218" s="173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4" t="s">
        <v>129</v>
      </c>
      <c r="AT218" s="174" t="s">
        <v>125</v>
      </c>
      <c r="AU218" s="174" t="s">
        <v>124</v>
      </c>
      <c r="AY218" s="17" t="s">
        <v>122</v>
      </c>
      <c r="BE218" s="175">
        <f>IF(N218="základná",J218,0)</f>
        <v>0</v>
      </c>
      <c r="BF218" s="175">
        <f>IF(N218="znížená",J218,0)</f>
        <v>0</v>
      </c>
      <c r="BG218" s="175">
        <f>IF(N218="zákl. prenesená",J218,0)</f>
        <v>0</v>
      </c>
      <c r="BH218" s="175">
        <f>IF(N218="zníž. prenesená",J218,0)</f>
        <v>0</v>
      </c>
      <c r="BI218" s="175">
        <f>IF(N218="nulová",J218,0)</f>
        <v>0</v>
      </c>
      <c r="BJ218" s="17" t="s">
        <v>124</v>
      </c>
      <c r="BK218" s="175">
        <f>ROUND(I218*H218,2)</f>
        <v>0</v>
      </c>
      <c r="BL218" s="17" t="s">
        <v>129</v>
      </c>
      <c r="BM218" s="174" t="s">
        <v>445</v>
      </c>
    </row>
    <row r="219" spans="1:65" s="14" customFormat="1" ht="11.25">
      <c r="B219" s="184"/>
      <c r="D219" s="177" t="s">
        <v>131</v>
      </c>
      <c r="F219" s="186" t="s">
        <v>446</v>
      </c>
      <c r="H219" s="187">
        <v>9968.8819999999996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5" t="s">
        <v>131</v>
      </c>
      <c r="AU219" s="185" t="s">
        <v>124</v>
      </c>
      <c r="AV219" s="14" t="s">
        <v>124</v>
      </c>
      <c r="AW219" s="14" t="s">
        <v>3</v>
      </c>
      <c r="AX219" s="14" t="s">
        <v>83</v>
      </c>
      <c r="AY219" s="185" t="s">
        <v>122</v>
      </c>
    </row>
    <row r="220" spans="1:65" s="2" customFormat="1" ht="24" customHeight="1">
      <c r="A220" s="32"/>
      <c r="B220" s="161"/>
      <c r="C220" s="162" t="s">
        <v>225</v>
      </c>
      <c r="D220" s="162" t="s">
        <v>125</v>
      </c>
      <c r="E220" s="163" t="s">
        <v>447</v>
      </c>
      <c r="F220" s="164" t="s">
        <v>448</v>
      </c>
      <c r="G220" s="165" t="s">
        <v>181</v>
      </c>
      <c r="H220" s="166">
        <v>524.678</v>
      </c>
      <c r="I220" s="167"/>
      <c r="J220" s="168">
        <f>ROUND(I220*H220,2)</f>
        <v>0</v>
      </c>
      <c r="K220" s="169"/>
      <c r="L220" s="33"/>
      <c r="M220" s="170" t="s">
        <v>1</v>
      </c>
      <c r="N220" s="171" t="s">
        <v>41</v>
      </c>
      <c r="O220" s="58"/>
      <c r="P220" s="172">
        <f>O220*H220</f>
        <v>0</v>
      </c>
      <c r="Q220" s="172">
        <v>0</v>
      </c>
      <c r="R220" s="172">
        <f>Q220*H220</f>
        <v>0</v>
      </c>
      <c r="S220" s="172">
        <v>0</v>
      </c>
      <c r="T220" s="173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4" t="s">
        <v>129</v>
      </c>
      <c r="AT220" s="174" t="s">
        <v>125</v>
      </c>
      <c r="AU220" s="174" t="s">
        <v>124</v>
      </c>
      <c r="AY220" s="17" t="s">
        <v>122</v>
      </c>
      <c r="BE220" s="175">
        <f>IF(N220="základná",J220,0)</f>
        <v>0</v>
      </c>
      <c r="BF220" s="175">
        <f>IF(N220="znížená",J220,0)</f>
        <v>0</v>
      </c>
      <c r="BG220" s="175">
        <f>IF(N220="zákl. prenesená",J220,0)</f>
        <v>0</v>
      </c>
      <c r="BH220" s="175">
        <f>IF(N220="zníž. prenesená",J220,0)</f>
        <v>0</v>
      </c>
      <c r="BI220" s="175">
        <f>IF(N220="nulová",J220,0)</f>
        <v>0</v>
      </c>
      <c r="BJ220" s="17" t="s">
        <v>124</v>
      </c>
      <c r="BK220" s="175">
        <f>ROUND(I220*H220,2)</f>
        <v>0</v>
      </c>
      <c r="BL220" s="17" t="s">
        <v>129</v>
      </c>
      <c r="BM220" s="174" t="s">
        <v>449</v>
      </c>
    </row>
    <row r="221" spans="1:65" s="2" customFormat="1" ht="24" customHeight="1">
      <c r="A221" s="32"/>
      <c r="B221" s="161"/>
      <c r="C221" s="162" t="s">
        <v>229</v>
      </c>
      <c r="D221" s="162" t="s">
        <v>125</v>
      </c>
      <c r="E221" s="163" t="s">
        <v>450</v>
      </c>
      <c r="F221" s="164" t="s">
        <v>451</v>
      </c>
      <c r="G221" s="165" t="s">
        <v>181</v>
      </c>
      <c r="H221" s="166">
        <v>524.678</v>
      </c>
      <c r="I221" s="167"/>
      <c r="J221" s="168">
        <f>ROUND(I221*H221,2)</f>
        <v>0</v>
      </c>
      <c r="K221" s="169"/>
      <c r="L221" s="33"/>
      <c r="M221" s="170" t="s">
        <v>1</v>
      </c>
      <c r="N221" s="171" t="s">
        <v>41</v>
      </c>
      <c r="O221" s="58"/>
      <c r="P221" s="172">
        <f>O221*H221</f>
        <v>0</v>
      </c>
      <c r="Q221" s="172">
        <v>0</v>
      </c>
      <c r="R221" s="172">
        <f>Q221*H221</f>
        <v>0</v>
      </c>
      <c r="S221" s="172">
        <v>0</v>
      </c>
      <c r="T221" s="173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4" t="s">
        <v>129</v>
      </c>
      <c r="AT221" s="174" t="s">
        <v>125</v>
      </c>
      <c r="AU221" s="174" t="s">
        <v>124</v>
      </c>
      <c r="AY221" s="17" t="s">
        <v>122</v>
      </c>
      <c r="BE221" s="175">
        <f>IF(N221="základná",J221,0)</f>
        <v>0</v>
      </c>
      <c r="BF221" s="175">
        <f>IF(N221="znížená",J221,0)</f>
        <v>0</v>
      </c>
      <c r="BG221" s="175">
        <f>IF(N221="zákl. prenesená",J221,0)</f>
        <v>0</v>
      </c>
      <c r="BH221" s="175">
        <f>IF(N221="zníž. prenesená",J221,0)</f>
        <v>0</v>
      </c>
      <c r="BI221" s="175">
        <f>IF(N221="nulová",J221,0)</f>
        <v>0</v>
      </c>
      <c r="BJ221" s="17" t="s">
        <v>124</v>
      </c>
      <c r="BK221" s="175">
        <f>ROUND(I221*H221,2)</f>
        <v>0</v>
      </c>
      <c r="BL221" s="17" t="s">
        <v>129</v>
      </c>
      <c r="BM221" s="174" t="s">
        <v>452</v>
      </c>
    </row>
    <row r="222" spans="1:65" s="2" customFormat="1" ht="24" customHeight="1">
      <c r="A222" s="32"/>
      <c r="B222" s="161"/>
      <c r="C222" s="162" t="s">
        <v>233</v>
      </c>
      <c r="D222" s="162" t="s">
        <v>125</v>
      </c>
      <c r="E222" s="163" t="s">
        <v>453</v>
      </c>
      <c r="F222" s="164" t="s">
        <v>454</v>
      </c>
      <c r="G222" s="165" t="s">
        <v>181</v>
      </c>
      <c r="H222" s="166">
        <v>524.678</v>
      </c>
      <c r="I222" s="167"/>
      <c r="J222" s="168">
        <f>ROUND(I222*H222,2)</f>
        <v>0</v>
      </c>
      <c r="K222" s="169"/>
      <c r="L222" s="33"/>
      <c r="M222" s="170" t="s">
        <v>1</v>
      </c>
      <c r="N222" s="171" t="s">
        <v>41</v>
      </c>
      <c r="O222" s="58"/>
      <c r="P222" s="172">
        <f>O222*H222</f>
        <v>0</v>
      </c>
      <c r="Q222" s="172">
        <v>0</v>
      </c>
      <c r="R222" s="172">
        <f>Q222*H222</f>
        <v>0</v>
      </c>
      <c r="S222" s="172">
        <v>0</v>
      </c>
      <c r="T222" s="173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4" t="s">
        <v>129</v>
      </c>
      <c r="AT222" s="174" t="s">
        <v>125</v>
      </c>
      <c r="AU222" s="174" t="s">
        <v>124</v>
      </c>
      <c r="AY222" s="17" t="s">
        <v>122</v>
      </c>
      <c r="BE222" s="175">
        <f>IF(N222="základná",J222,0)</f>
        <v>0</v>
      </c>
      <c r="BF222" s="175">
        <f>IF(N222="znížená",J222,0)</f>
        <v>0</v>
      </c>
      <c r="BG222" s="175">
        <f>IF(N222="zákl. prenesená",J222,0)</f>
        <v>0</v>
      </c>
      <c r="BH222" s="175">
        <f>IF(N222="zníž. prenesená",J222,0)</f>
        <v>0</v>
      </c>
      <c r="BI222" s="175">
        <f>IF(N222="nulová",J222,0)</f>
        <v>0</v>
      </c>
      <c r="BJ222" s="17" t="s">
        <v>124</v>
      </c>
      <c r="BK222" s="175">
        <f>ROUND(I222*H222,2)</f>
        <v>0</v>
      </c>
      <c r="BL222" s="17" t="s">
        <v>129</v>
      </c>
      <c r="BM222" s="174" t="s">
        <v>455</v>
      </c>
    </row>
    <row r="223" spans="1:65" s="12" customFormat="1" ht="22.9" customHeight="1">
      <c r="B223" s="148"/>
      <c r="D223" s="149" t="s">
        <v>74</v>
      </c>
      <c r="E223" s="159" t="s">
        <v>264</v>
      </c>
      <c r="F223" s="159" t="s">
        <v>265</v>
      </c>
      <c r="I223" s="151"/>
      <c r="J223" s="160">
        <f>BK223</f>
        <v>0</v>
      </c>
      <c r="L223" s="148"/>
      <c r="M223" s="153"/>
      <c r="N223" s="154"/>
      <c r="O223" s="154"/>
      <c r="P223" s="155">
        <f>P224</f>
        <v>0</v>
      </c>
      <c r="Q223" s="154"/>
      <c r="R223" s="155">
        <f>R224</f>
        <v>0</v>
      </c>
      <c r="S223" s="154"/>
      <c r="T223" s="156">
        <f>T224</f>
        <v>0</v>
      </c>
      <c r="AR223" s="149" t="s">
        <v>83</v>
      </c>
      <c r="AT223" s="157" t="s">
        <v>74</v>
      </c>
      <c r="AU223" s="157" t="s">
        <v>83</v>
      </c>
      <c r="AY223" s="149" t="s">
        <v>122</v>
      </c>
      <c r="BK223" s="158">
        <f>BK224</f>
        <v>0</v>
      </c>
    </row>
    <row r="224" spans="1:65" s="2" customFormat="1" ht="24" customHeight="1">
      <c r="A224" s="32"/>
      <c r="B224" s="161"/>
      <c r="C224" s="162" t="s">
        <v>237</v>
      </c>
      <c r="D224" s="162" t="s">
        <v>125</v>
      </c>
      <c r="E224" s="163" t="s">
        <v>456</v>
      </c>
      <c r="F224" s="164" t="s">
        <v>457</v>
      </c>
      <c r="G224" s="165" t="s">
        <v>181</v>
      </c>
      <c r="H224" s="166">
        <v>781.12199999999996</v>
      </c>
      <c r="I224" s="167"/>
      <c r="J224" s="168">
        <f>ROUND(I224*H224,2)</f>
        <v>0</v>
      </c>
      <c r="K224" s="169"/>
      <c r="L224" s="33"/>
      <c r="M224" s="170" t="s">
        <v>1</v>
      </c>
      <c r="N224" s="171" t="s">
        <v>41</v>
      </c>
      <c r="O224" s="58"/>
      <c r="P224" s="172">
        <f>O224*H224</f>
        <v>0</v>
      </c>
      <c r="Q224" s="172">
        <v>0</v>
      </c>
      <c r="R224" s="172">
        <f>Q224*H224</f>
        <v>0</v>
      </c>
      <c r="S224" s="172">
        <v>0</v>
      </c>
      <c r="T224" s="173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4" t="s">
        <v>129</v>
      </c>
      <c r="AT224" s="174" t="s">
        <v>125</v>
      </c>
      <c r="AU224" s="174" t="s">
        <v>124</v>
      </c>
      <c r="AY224" s="17" t="s">
        <v>122</v>
      </c>
      <c r="BE224" s="175">
        <f>IF(N224="základná",J224,0)</f>
        <v>0</v>
      </c>
      <c r="BF224" s="175">
        <f>IF(N224="znížená",J224,0)</f>
        <v>0</v>
      </c>
      <c r="BG224" s="175">
        <f>IF(N224="zákl. prenesená",J224,0)</f>
        <v>0</v>
      </c>
      <c r="BH224" s="175">
        <f>IF(N224="zníž. prenesená",J224,0)</f>
        <v>0</v>
      </c>
      <c r="BI224" s="175">
        <f>IF(N224="nulová",J224,0)</f>
        <v>0</v>
      </c>
      <c r="BJ224" s="17" t="s">
        <v>124</v>
      </c>
      <c r="BK224" s="175">
        <f>ROUND(I224*H224,2)</f>
        <v>0</v>
      </c>
      <c r="BL224" s="17" t="s">
        <v>129</v>
      </c>
      <c r="BM224" s="174" t="s">
        <v>458</v>
      </c>
    </row>
    <row r="225" spans="1:65" s="12" customFormat="1" ht="25.9" customHeight="1">
      <c r="B225" s="148"/>
      <c r="D225" s="149" t="s">
        <v>74</v>
      </c>
      <c r="E225" s="150" t="s">
        <v>270</v>
      </c>
      <c r="F225" s="150" t="s">
        <v>271</v>
      </c>
      <c r="I225" s="151"/>
      <c r="J225" s="152">
        <f>BK225</f>
        <v>0</v>
      </c>
      <c r="L225" s="148"/>
      <c r="M225" s="153"/>
      <c r="N225" s="154"/>
      <c r="O225" s="154"/>
      <c r="P225" s="155">
        <f>P226</f>
        <v>0</v>
      </c>
      <c r="Q225" s="154"/>
      <c r="R225" s="155">
        <f>R226</f>
        <v>0.14280000000000001</v>
      </c>
      <c r="S225" s="154"/>
      <c r="T225" s="156">
        <f>T226</f>
        <v>0</v>
      </c>
      <c r="AR225" s="149" t="s">
        <v>124</v>
      </c>
      <c r="AT225" s="157" t="s">
        <v>74</v>
      </c>
      <c r="AU225" s="157" t="s">
        <v>75</v>
      </c>
      <c r="AY225" s="149" t="s">
        <v>122</v>
      </c>
      <c r="BK225" s="158">
        <f>BK226</f>
        <v>0</v>
      </c>
    </row>
    <row r="226" spans="1:65" s="12" customFormat="1" ht="22.9" customHeight="1">
      <c r="B226" s="148"/>
      <c r="D226" s="149" t="s">
        <v>74</v>
      </c>
      <c r="E226" s="159" t="s">
        <v>459</v>
      </c>
      <c r="F226" s="159" t="s">
        <v>460</v>
      </c>
      <c r="I226" s="151"/>
      <c r="J226" s="160">
        <f>BK226</f>
        <v>0</v>
      </c>
      <c r="L226" s="148"/>
      <c r="M226" s="153"/>
      <c r="N226" s="154"/>
      <c r="O226" s="154"/>
      <c r="P226" s="155">
        <f>SUM(P227:P232)</f>
        <v>0</v>
      </c>
      <c r="Q226" s="154"/>
      <c r="R226" s="155">
        <f>SUM(R227:R232)</f>
        <v>0.14280000000000001</v>
      </c>
      <c r="S226" s="154"/>
      <c r="T226" s="156">
        <f>SUM(T227:T232)</f>
        <v>0</v>
      </c>
      <c r="AR226" s="149" t="s">
        <v>124</v>
      </c>
      <c r="AT226" s="157" t="s">
        <v>74</v>
      </c>
      <c r="AU226" s="157" t="s">
        <v>83</v>
      </c>
      <c r="AY226" s="149" t="s">
        <v>122</v>
      </c>
      <c r="BK226" s="158">
        <f>SUM(BK227:BK232)</f>
        <v>0</v>
      </c>
    </row>
    <row r="227" spans="1:65" s="2" customFormat="1" ht="24" customHeight="1">
      <c r="A227" s="32"/>
      <c r="B227" s="161"/>
      <c r="C227" s="162" t="s">
        <v>461</v>
      </c>
      <c r="D227" s="162" t="s">
        <v>125</v>
      </c>
      <c r="E227" s="163" t="s">
        <v>462</v>
      </c>
      <c r="F227" s="164" t="s">
        <v>463</v>
      </c>
      <c r="G227" s="165" t="s">
        <v>208</v>
      </c>
      <c r="H227" s="166">
        <v>60</v>
      </c>
      <c r="I227" s="167"/>
      <c r="J227" s="168">
        <f>ROUND(I227*H227,2)</f>
        <v>0</v>
      </c>
      <c r="K227" s="169"/>
      <c r="L227" s="33"/>
      <c r="M227" s="170" t="s">
        <v>1</v>
      </c>
      <c r="N227" s="171" t="s">
        <v>41</v>
      </c>
      <c r="O227" s="58"/>
      <c r="P227" s="172">
        <f>O227*H227</f>
        <v>0</v>
      </c>
      <c r="Q227" s="172">
        <v>8.0000000000000007E-5</v>
      </c>
      <c r="R227" s="172">
        <f>Q227*H227</f>
        <v>4.8000000000000004E-3</v>
      </c>
      <c r="S227" s="172">
        <v>0</v>
      </c>
      <c r="T227" s="173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4" t="s">
        <v>210</v>
      </c>
      <c r="AT227" s="174" t="s">
        <v>125</v>
      </c>
      <c r="AU227" s="174" t="s">
        <v>124</v>
      </c>
      <c r="AY227" s="17" t="s">
        <v>122</v>
      </c>
      <c r="BE227" s="175">
        <f>IF(N227="základná",J227,0)</f>
        <v>0</v>
      </c>
      <c r="BF227" s="175">
        <f>IF(N227="znížená",J227,0)</f>
        <v>0</v>
      </c>
      <c r="BG227" s="175">
        <f>IF(N227="zákl. prenesená",J227,0)</f>
        <v>0</v>
      </c>
      <c r="BH227" s="175">
        <f>IF(N227="zníž. prenesená",J227,0)</f>
        <v>0</v>
      </c>
      <c r="BI227" s="175">
        <f>IF(N227="nulová",J227,0)</f>
        <v>0</v>
      </c>
      <c r="BJ227" s="17" t="s">
        <v>124</v>
      </c>
      <c r="BK227" s="175">
        <f>ROUND(I227*H227,2)</f>
        <v>0</v>
      </c>
      <c r="BL227" s="17" t="s">
        <v>210</v>
      </c>
      <c r="BM227" s="174" t="s">
        <v>464</v>
      </c>
    </row>
    <row r="228" spans="1:65" s="14" customFormat="1" ht="11.25">
      <c r="B228" s="184"/>
      <c r="D228" s="177" t="s">
        <v>131</v>
      </c>
      <c r="E228" s="185" t="s">
        <v>1</v>
      </c>
      <c r="F228" s="186" t="s">
        <v>465</v>
      </c>
      <c r="H228" s="187">
        <v>60</v>
      </c>
      <c r="I228" s="188"/>
      <c r="L228" s="184"/>
      <c r="M228" s="189"/>
      <c r="N228" s="190"/>
      <c r="O228" s="190"/>
      <c r="P228" s="190"/>
      <c r="Q228" s="190"/>
      <c r="R228" s="190"/>
      <c r="S228" s="190"/>
      <c r="T228" s="191"/>
      <c r="AT228" s="185" t="s">
        <v>131</v>
      </c>
      <c r="AU228" s="185" t="s">
        <v>124</v>
      </c>
      <c r="AV228" s="14" t="s">
        <v>124</v>
      </c>
      <c r="AW228" s="14" t="s">
        <v>31</v>
      </c>
      <c r="AX228" s="14" t="s">
        <v>75</v>
      </c>
      <c r="AY228" s="185" t="s">
        <v>122</v>
      </c>
    </row>
    <row r="229" spans="1:65" s="15" customFormat="1" ht="11.25">
      <c r="B229" s="192"/>
      <c r="D229" s="177" t="s">
        <v>131</v>
      </c>
      <c r="E229" s="193" t="s">
        <v>1</v>
      </c>
      <c r="F229" s="194" t="s">
        <v>138</v>
      </c>
      <c r="H229" s="195">
        <v>60</v>
      </c>
      <c r="I229" s="196"/>
      <c r="L229" s="192"/>
      <c r="M229" s="197"/>
      <c r="N229" s="198"/>
      <c r="O229" s="198"/>
      <c r="P229" s="198"/>
      <c r="Q229" s="198"/>
      <c r="R229" s="198"/>
      <c r="S229" s="198"/>
      <c r="T229" s="199"/>
      <c r="AT229" s="193" t="s">
        <v>131</v>
      </c>
      <c r="AU229" s="193" t="s">
        <v>124</v>
      </c>
      <c r="AV229" s="15" t="s">
        <v>129</v>
      </c>
      <c r="AW229" s="15" t="s">
        <v>31</v>
      </c>
      <c r="AX229" s="15" t="s">
        <v>83</v>
      </c>
      <c r="AY229" s="193" t="s">
        <v>122</v>
      </c>
    </row>
    <row r="230" spans="1:65" s="2" customFormat="1" ht="24" customHeight="1">
      <c r="A230" s="32"/>
      <c r="B230" s="161"/>
      <c r="C230" s="200" t="s">
        <v>466</v>
      </c>
      <c r="D230" s="200" t="s">
        <v>178</v>
      </c>
      <c r="E230" s="201" t="s">
        <v>467</v>
      </c>
      <c r="F230" s="202" t="s">
        <v>468</v>
      </c>
      <c r="G230" s="203" t="s">
        <v>208</v>
      </c>
      <c r="H230" s="204">
        <v>69</v>
      </c>
      <c r="I230" s="205"/>
      <c r="J230" s="206">
        <f>ROUND(I230*H230,2)</f>
        <v>0</v>
      </c>
      <c r="K230" s="207"/>
      <c r="L230" s="208"/>
      <c r="M230" s="209" t="s">
        <v>1</v>
      </c>
      <c r="N230" s="210" t="s">
        <v>41</v>
      </c>
      <c r="O230" s="58"/>
      <c r="P230" s="172">
        <f>O230*H230</f>
        <v>0</v>
      </c>
      <c r="Q230" s="172">
        <v>2E-3</v>
      </c>
      <c r="R230" s="172">
        <f>Q230*H230</f>
        <v>0.13800000000000001</v>
      </c>
      <c r="S230" s="172">
        <v>0</v>
      </c>
      <c r="T230" s="173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4" t="s">
        <v>283</v>
      </c>
      <c r="AT230" s="174" t="s">
        <v>178</v>
      </c>
      <c r="AU230" s="174" t="s">
        <v>124</v>
      </c>
      <c r="AY230" s="17" t="s">
        <v>122</v>
      </c>
      <c r="BE230" s="175">
        <f>IF(N230="základná",J230,0)</f>
        <v>0</v>
      </c>
      <c r="BF230" s="175">
        <f>IF(N230="znížená",J230,0)</f>
        <v>0</v>
      </c>
      <c r="BG230" s="175">
        <f>IF(N230="zákl. prenesená",J230,0)</f>
        <v>0</v>
      </c>
      <c r="BH230" s="175">
        <f>IF(N230="zníž. prenesená",J230,0)</f>
        <v>0</v>
      </c>
      <c r="BI230" s="175">
        <f>IF(N230="nulová",J230,0)</f>
        <v>0</v>
      </c>
      <c r="BJ230" s="17" t="s">
        <v>124</v>
      </c>
      <c r="BK230" s="175">
        <f>ROUND(I230*H230,2)</f>
        <v>0</v>
      </c>
      <c r="BL230" s="17" t="s">
        <v>210</v>
      </c>
      <c r="BM230" s="174" t="s">
        <v>469</v>
      </c>
    </row>
    <row r="231" spans="1:65" s="14" customFormat="1" ht="11.25">
      <c r="B231" s="184"/>
      <c r="D231" s="177" t="s">
        <v>131</v>
      </c>
      <c r="F231" s="186" t="s">
        <v>470</v>
      </c>
      <c r="H231" s="187">
        <v>69</v>
      </c>
      <c r="I231" s="188"/>
      <c r="L231" s="184"/>
      <c r="M231" s="189"/>
      <c r="N231" s="190"/>
      <c r="O231" s="190"/>
      <c r="P231" s="190"/>
      <c r="Q231" s="190"/>
      <c r="R231" s="190"/>
      <c r="S231" s="190"/>
      <c r="T231" s="191"/>
      <c r="AT231" s="185" t="s">
        <v>131</v>
      </c>
      <c r="AU231" s="185" t="s">
        <v>124</v>
      </c>
      <c r="AV231" s="14" t="s">
        <v>124</v>
      </c>
      <c r="AW231" s="14" t="s">
        <v>3</v>
      </c>
      <c r="AX231" s="14" t="s">
        <v>83</v>
      </c>
      <c r="AY231" s="185" t="s">
        <v>122</v>
      </c>
    </row>
    <row r="232" spans="1:65" s="2" customFormat="1" ht="24" customHeight="1">
      <c r="A232" s="32"/>
      <c r="B232" s="161"/>
      <c r="C232" s="162" t="s">
        <v>471</v>
      </c>
      <c r="D232" s="162" t="s">
        <v>125</v>
      </c>
      <c r="E232" s="163" t="s">
        <v>472</v>
      </c>
      <c r="F232" s="164" t="s">
        <v>473</v>
      </c>
      <c r="G232" s="165" t="s">
        <v>181</v>
      </c>
      <c r="H232" s="166">
        <v>0.14299999999999999</v>
      </c>
      <c r="I232" s="167"/>
      <c r="J232" s="168">
        <f>ROUND(I232*H232,2)</f>
        <v>0</v>
      </c>
      <c r="K232" s="169"/>
      <c r="L232" s="33"/>
      <c r="M232" s="211" t="s">
        <v>1</v>
      </c>
      <c r="N232" s="212" t="s">
        <v>41</v>
      </c>
      <c r="O232" s="213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4" t="s">
        <v>210</v>
      </c>
      <c r="AT232" s="174" t="s">
        <v>125</v>
      </c>
      <c r="AU232" s="174" t="s">
        <v>124</v>
      </c>
      <c r="AY232" s="17" t="s">
        <v>122</v>
      </c>
      <c r="BE232" s="175">
        <f>IF(N232="základná",J232,0)</f>
        <v>0</v>
      </c>
      <c r="BF232" s="175">
        <f>IF(N232="znížená",J232,0)</f>
        <v>0</v>
      </c>
      <c r="BG232" s="175">
        <f>IF(N232="zákl. prenesená",J232,0)</f>
        <v>0</v>
      </c>
      <c r="BH232" s="175">
        <f>IF(N232="zníž. prenesená",J232,0)</f>
        <v>0</v>
      </c>
      <c r="BI232" s="175">
        <f>IF(N232="nulová",J232,0)</f>
        <v>0</v>
      </c>
      <c r="BJ232" s="17" t="s">
        <v>124</v>
      </c>
      <c r="BK232" s="175">
        <f>ROUND(I232*H232,2)</f>
        <v>0</v>
      </c>
      <c r="BL232" s="17" t="s">
        <v>210</v>
      </c>
      <c r="BM232" s="174" t="s">
        <v>474</v>
      </c>
    </row>
    <row r="233" spans="1:65" s="2" customFormat="1" ht="6.95" customHeight="1">
      <c r="A233" s="32"/>
      <c r="B233" s="47"/>
      <c r="C233" s="48"/>
      <c r="D233" s="48"/>
      <c r="E233" s="48"/>
      <c r="F233" s="48"/>
      <c r="G233" s="48"/>
      <c r="H233" s="48"/>
      <c r="I233" s="120"/>
      <c r="J233" s="48"/>
      <c r="K233" s="48"/>
      <c r="L233" s="33"/>
      <c r="M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</row>
  </sheetData>
  <autoFilter ref="C123:K232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81"/>
  <sheetViews>
    <sheetView showGridLines="0" tabSelected="1" workbookViewId="0">
      <selection activeCell="E9" sqref="E9:H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7" t="s">
        <v>90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75</v>
      </c>
    </row>
    <row r="4" spans="1:46" s="1" customFormat="1" ht="24.95" customHeight="1">
      <c r="B4" s="20"/>
      <c r="D4" s="21" t="s">
        <v>94</v>
      </c>
      <c r="I4" s="93"/>
      <c r="L4" s="20"/>
      <c r="M4" s="95" t="s">
        <v>9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25.5" customHeight="1">
      <c r="B7" s="20"/>
      <c r="E7" s="255" t="str">
        <f>'Rekapitulácia stavby'!K6</f>
        <v>VODOZÁDRŽNÉ OPATRENIA V INTRAVILÁNE MESTA BREZNO - VEREJNÝ PRIESTOR CENTRA MESTA</v>
      </c>
      <c r="F7" s="256"/>
      <c r="G7" s="256"/>
      <c r="H7" s="256"/>
      <c r="I7" s="93"/>
      <c r="L7" s="20"/>
    </row>
    <row r="8" spans="1:46" s="2" customFormat="1" ht="12" customHeight="1">
      <c r="A8" s="32"/>
      <c r="B8" s="33"/>
      <c r="C8" s="32"/>
      <c r="D8" s="27" t="s">
        <v>95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5" t="s">
        <v>475</v>
      </c>
      <c r="F9" s="257"/>
      <c r="G9" s="257"/>
      <c r="H9" s="25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'Rekapitulácia stavby'!AN8</f>
        <v>27. 3. 2020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 t="str">
        <f>'Rekapitulácia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8" t="str">
        <f>'Rekapitulácia stavby'!E14</f>
        <v>Vyplň údaj</v>
      </c>
      <c r="F18" s="238"/>
      <c r="G18" s="238"/>
      <c r="H18" s="238"/>
      <c r="I18" s="97" t="s">
        <v>26</v>
      </c>
      <c r="J18" s="28" t="str">
        <f>'Rekapitulácia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30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33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2" t="s">
        <v>1</v>
      </c>
      <c r="F27" s="242"/>
      <c r="G27" s="242"/>
      <c r="H27" s="24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35</v>
      </c>
      <c r="E30" s="32"/>
      <c r="F30" s="32"/>
      <c r="G30" s="32"/>
      <c r="H30" s="32"/>
      <c r="I30" s="96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104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5" t="s">
        <v>39</v>
      </c>
      <c r="E33" s="27" t="s">
        <v>40</v>
      </c>
      <c r="F33" s="106">
        <f>ROUND((SUM(BE121:BE180)),  2)</f>
        <v>0</v>
      </c>
      <c r="G33" s="32"/>
      <c r="H33" s="32"/>
      <c r="I33" s="107">
        <v>0.2</v>
      </c>
      <c r="J33" s="106">
        <f>ROUND(((SUM(BE121:BE180))*I33),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106">
        <f>ROUND((SUM(BF121:BF180)),  2)</f>
        <v>0</v>
      </c>
      <c r="G34" s="32"/>
      <c r="H34" s="32"/>
      <c r="I34" s="107">
        <v>0.2</v>
      </c>
      <c r="J34" s="106">
        <f>ROUND(((SUM(BF121:BF180))*I34),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106">
        <f>ROUND((SUM(BG121:BG180)),  2)</f>
        <v>0</v>
      </c>
      <c r="G35" s="32"/>
      <c r="H35" s="32"/>
      <c r="I35" s="107">
        <v>0.2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106">
        <f>ROUND((SUM(BH121:BH180)),  2)</f>
        <v>0</v>
      </c>
      <c r="G36" s="32"/>
      <c r="H36" s="32"/>
      <c r="I36" s="107">
        <v>0.2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6">
        <f>ROUND((SUM(BI121:BI180)),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45</v>
      </c>
      <c r="E39" s="60"/>
      <c r="F39" s="60"/>
      <c r="G39" s="110" t="s">
        <v>46</v>
      </c>
      <c r="H39" s="111" t="s">
        <v>47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115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6" t="s">
        <v>51</v>
      </c>
      <c r="G61" s="45" t="s">
        <v>50</v>
      </c>
      <c r="H61" s="35"/>
      <c r="I61" s="117"/>
      <c r="J61" s="118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6" t="s">
        <v>51</v>
      </c>
      <c r="G76" s="45" t="s">
        <v>50</v>
      </c>
      <c r="H76" s="35"/>
      <c r="I76" s="117"/>
      <c r="J76" s="118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97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2"/>
      <c r="D85" s="32"/>
      <c r="E85" s="255" t="str">
        <f>E7</f>
        <v>VODOZÁDRŽNÉ OPATRENIA V INTRAVILÁNE MESTA BREZNO - VEREJNÝ PRIESTOR CENTRA MESTA</v>
      </c>
      <c r="F85" s="256"/>
      <c r="G85" s="256"/>
      <c r="H85" s="25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95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5" t="str">
        <f>E9</f>
        <v>2-18-3 - SO 03 SADOVÉ ÚPRAVY</v>
      </c>
      <c r="F87" s="257"/>
      <c r="G87" s="257"/>
      <c r="H87" s="25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parc.č. KN-C 3382, 3383, k.ú. Brezno</v>
      </c>
      <c r="G89" s="32"/>
      <c r="H89" s="32"/>
      <c r="I89" s="97" t="s">
        <v>21</v>
      </c>
      <c r="J89" s="55" t="str">
        <f>IF(J12="","",J12)</f>
        <v>27. 3. 2020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7.95" customHeight="1">
      <c r="A91" s="32"/>
      <c r="B91" s="33"/>
      <c r="C91" s="27" t="s">
        <v>23</v>
      </c>
      <c r="D91" s="32"/>
      <c r="E91" s="32"/>
      <c r="F91" s="25" t="str">
        <f>E15</f>
        <v>Mesto Brezno</v>
      </c>
      <c r="G91" s="32"/>
      <c r="H91" s="32"/>
      <c r="I91" s="97" t="s">
        <v>29</v>
      </c>
      <c r="J91" s="30" t="str">
        <f>E21</f>
        <v>Ing. Barbora Halásová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7" t="s">
        <v>32</v>
      </c>
      <c r="J92" s="30" t="str">
        <f>E24</f>
        <v>Peter Vandriak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98</v>
      </c>
      <c r="D94" s="108"/>
      <c r="E94" s="108"/>
      <c r="F94" s="108"/>
      <c r="G94" s="108"/>
      <c r="H94" s="108"/>
      <c r="I94" s="123"/>
      <c r="J94" s="124" t="s">
        <v>99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5" t="s">
        <v>100</v>
      </c>
      <c r="D96" s="32"/>
      <c r="E96" s="32"/>
      <c r="F96" s="32"/>
      <c r="G96" s="32"/>
      <c r="H96" s="32"/>
      <c r="I96" s="96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101</v>
      </c>
    </row>
    <row r="97" spans="1:31" s="9" customFormat="1" ht="24.95" customHeight="1">
      <c r="B97" s="126"/>
      <c r="D97" s="127" t="s">
        <v>102</v>
      </c>
      <c r="E97" s="128"/>
      <c r="F97" s="128"/>
      <c r="G97" s="128"/>
      <c r="H97" s="128"/>
      <c r="I97" s="129"/>
      <c r="J97" s="130">
        <f>J122</f>
        <v>0</v>
      </c>
      <c r="L97" s="126"/>
    </row>
    <row r="98" spans="1:31" s="10" customFormat="1" ht="19.899999999999999" customHeight="1">
      <c r="B98" s="131"/>
      <c r="D98" s="132" t="s">
        <v>103</v>
      </c>
      <c r="E98" s="133"/>
      <c r="F98" s="133"/>
      <c r="G98" s="133"/>
      <c r="H98" s="133"/>
      <c r="I98" s="134"/>
      <c r="J98" s="135">
        <f>J123</f>
        <v>0</v>
      </c>
      <c r="L98" s="131"/>
    </row>
    <row r="99" spans="1:31" s="10" customFormat="1" ht="19.899999999999999" customHeight="1">
      <c r="B99" s="131"/>
      <c r="D99" s="132" t="s">
        <v>104</v>
      </c>
      <c r="E99" s="133"/>
      <c r="F99" s="133"/>
      <c r="G99" s="133"/>
      <c r="H99" s="133"/>
      <c r="I99" s="134"/>
      <c r="J99" s="135">
        <f>J161</f>
        <v>0</v>
      </c>
      <c r="L99" s="131"/>
    </row>
    <row r="100" spans="1:31" s="10" customFormat="1" ht="19.899999999999999" customHeight="1">
      <c r="B100" s="131"/>
      <c r="D100" s="132" t="s">
        <v>291</v>
      </c>
      <c r="E100" s="133"/>
      <c r="F100" s="133"/>
      <c r="G100" s="133"/>
      <c r="H100" s="133"/>
      <c r="I100" s="134"/>
      <c r="J100" s="135">
        <f>J170</f>
        <v>0</v>
      </c>
      <c r="L100" s="131"/>
    </row>
    <row r="101" spans="1:31" s="10" customFormat="1" ht="19.899999999999999" customHeight="1">
      <c r="B101" s="131"/>
      <c r="D101" s="132" t="s">
        <v>105</v>
      </c>
      <c r="E101" s="133"/>
      <c r="F101" s="133"/>
      <c r="G101" s="133"/>
      <c r="H101" s="133"/>
      <c r="I101" s="134"/>
      <c r="J101" s="135">
        <f>J179</f>
        <v>0</v>
      </c>
      <c r="L101" s="131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96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120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121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108</v>
      </c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15</v>
      </c>
      <c r="D110" s="32"/>
      <c r="E110" s="32"/>
      <c r="F110" s="32"/>
      <c r="G110" s="32"/>
      <c r="H110" s="32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5.5" customHeight="1">
      <c r="A111" s="32"/>
      <c r="B111" s="33"/>
      <c r="C111" s="32"/>
      <c r="D111" s="32"/>
      <c r="E111" s="255" t="str">
        <f>E7</f>
        <v>VODOZÁDRŽNÉ OPATRENIA V INTRAVILÁNE MESTA BREZNO - VEREJNÝ PRIESTOR CENTRA MESTA</v>
      </c>
      <c r="F111" s="256"/>
      <c r="G111" s="256"/>
      <c r="H111" s="256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95</v>
      </c>
      <c r="D112" s="32"/>
      <c r="E112" s="32"/>
      <c r="F112" s="32"/>
      <c r="G112" s="32"/>
      <c r="H112" s="32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35" t="str">
        <f>E9</f>
        <v>2-18-3 - SO 03 SADOVÉ ÚPRAVY</v>
      </c>
      <c r="F113" s="257"/>
      <c r="G113" s="257"/>
      <c r="H113" s="257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19</v>
      </c>
      <c r="D115" s="32"/>
      <c r="E115" s="32"/>
      <c r="F115" s="25" t="str">
        <f>F12</f>
        <v>parc.č. KN-C 3382, 3383, k.ú. Brezno</v>
      </c>
      <c r="G115" s="32"/>
      <c r="H115" s="32"/>
      <c r="I115" s="97" t="s">
        <v>21</v>
      </c>
      <c r="J115" s="55" t="str">
        <f>IF(J12="","",J12)</f>
        <v>27. 3. 2020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7.95" customHeight="1">
      <c r="A117" s="32"/>
      <c r="B117" s="33"/>
      <c r="C117" s="27" t="s">
        <v>23</v>
      </c>
      <c r="D117" s="32"/>
      <c r="E117" s="32"/>
      <c r="F117" s="25" t="str">
        <f>E15</f>
        <v>Mesto Brezno</v>
      </c>
      <c r="G117" s="32"/>
      <c r="H117" s="32"/>
      <c r="I117" s="97" t="s">
        <v>29</v>
      </c>
      <c r="J117" s="30" t="str">
        <f>E21</f>
        <v>Ing. Barbora Halásová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2"/>
      <c r="E118" s="32"/>
      <c r="F118" s="25" t="str">
        <f>IF(E18="","",E18)</f>
        <v>Vyplň údaj</v>
      </c>
      <c r="G118" s="32"/>
      <c r="H118" s="32"/>
      <c r="I118" s="97" t="s">
        <v>32</v>
      </c>
      <c r="J118" s="30" t="str">
        <f>E24</f>
        <v>Peter Vandriak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36"/>
      <c r="B120" s="137"/>
      <c r="C120" s="138" t="s">
        <v>109</v>
      </c>
      <c r="D120" s="139" t="s">
        <v>60</v>
      </c>
      <c r="E120" s="139" t="s">
        <v>56</v>
      </c>
      <c r="F120" s="139" t="s">
        <v>57</v>
      </c>
      <c r="G120" s="139" t="s">
        <v>110</v>
      </c>
      <c r="H120" s="139" t="s">
        <v>111</v>
      </c>
      <c r="I120" s="140" t="s">
        <v>112</v>
      </c>
      <c r="J120" s="141" t="s">
        <v>99</v>
      </c>
      <c r="K120" s="142" t="s">
        <v>113</v>
      </c>
      <c r="L120" s="143"/>
      <c r="M120" s="62" t="s">
        <v>1</v>
      </c>
      <c r="N120" s="63" t="s">
        <v>39</v>
      </c>
      <c r="O120" s="63" t="s">
        <v>114</v>
      </c>
      <c r="P120" s="63" t="s">
        <v>115</v>
      </c>
      <c r="Q120" s="63" t="s">
        <v>116</v>
      </c>
      <c r="R120" s="63" t="s">
        <v>117</v>
      </c>
      <c r="S120" s="63" t="s">
        <v>118</v>
      </c>
      <c r="T120" s="64" t="s">
        <v>119</v>
      </c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</row>
    <row r="121" spans="1:65" s="2" customFormat="1" ht="22.9" customHeight="1">
      <c r="A121" s="32"/>
      <c r="B121" s="33"/>
      <c r="C121" s="69" t="s">
        <v>100</v>
      </c>
      <c r="D121" s="32"/>
      <c r="E121" s="32"/>
      <c r="F121" s="32"/>
      <c r="G121" s="32"/>
      <c r="H121" s="32"/>
      <c r="I121" s="96"/>
      <c r="J121" s="144">
        <f>BK121</f>
        <v>0</v>
      </c>
      <c r="K121" s="32"/>
      <c r="L121" s="33"/>
      <c r="M121" s="65"/>
      <c r="N121" s="56"/>
      <c r="O121" s="66"/>
      <c r="P121" s="145">
        <f>P122</f>
        <v>0</v>
      </c>
      <c r="Q121" s="66"/>
      <c r="R121" s="145">
        <f>R122</f>
        <v>35.925939420000006</v>
      </c>
      <c r="S121" s="66"/>
      <c r="T121" s="14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74</v>
      </c>
      <c r="AU121" s="17" t="s">
        <v>101</v>
      </c>
      <c r="BK121" s="147">
        <f>BK122</f>
        <v>0</v>
      </c>
    </row>
    <row r="122" spans="1:65" s="12" customFormat="1" ht="25.9" customHeight="1">
      <c r="B122" s="148"/>
      <c r="D122" s="149" t="s">
        <v>74</v>
      </c>
      <c r="E122" s="150" t="s">
        <v>120</v>
      </c>
      <c r="F122" s="150" t="s">
        <v>121</v>
      </c>
      <c r="I122" s="151"/>
      <c r="J122" s="152">
        <f>BK122</f>
        <v>0</v>
      </c>
      <c r="L122" s="148"/>
      <c r="M122" s="153"/>
      <c r="N122" s="154"/>
      <c r="O122" s="154"/>
      <c r="P122" s="155">
        <f>P123+P161+P170+P179</f>
        <v>0</v>
      </c>
      <c r="Q122" s="154"/>
      <c r="R122" s="155">
        <f>R123+R161+R170+R179</f>
        <v>35.925939420000006</v>
      </c>
      <c r="S122" s="154"/>
      <c r="T122" s="156">
        <f>T123+T161+T170+T179</f>
        <v>0</v>
      </c>
      <c r="AR122" s="149" t="s">
        <v>83</v>
      </c>
      <c r="AT122" s="157" t="s">
        <v>74</v>
      </c>
      <c r="AU122" s="157" t="s">
        <v>75</v>
      </c>
      <c r="AY122" s="149" t="s">
        <v>122</v>
      </c>
      <c r="BK122" s="158">
        <f>BK123+BK161+BK170+BK179</f>
        <v>0</v>
      </c>
    </row>
    <row r="123" spans="1:65" s="12" customFormat="1" ht="22.9" customHeight="1">
      <c r="B123" s="148"/>
      <c r="D123" s="149" t="s">
        <v>74</v>
      </c>
      <c r="E123" s="159" t="s">
        <v>83</v>
      </c>
      <c r="F123" s="159" t="s">
        <v>123</v>
      </c>
      <c r="I123" s="151"/>
      <c r="J123" s="160">
        <f>BK123</f>
        <v>0</v>
      </c>
      <c r="L123" s="148"/>
      <c r="M123" s="153"/>
      <c r="N123" s="154"/>
      <c r="O123" s="154"/>
      <c r="P123" s="155">
        <f>SUM(P124:P160)</f>
        <v>0</v>
      </c>
      <c r="Q123" s="154"/>
      <c r="R123" s="155">
        <f>SUM(R124:R160)</f>
        <v>27.591558000000006</v>
      </c>
      <c r="S123" s="154"/>
      <c r="T123" s="156">
        <f>SUM(T124:T160)</f>
        <v>0</v>
      </c>
      <c r="AR123" s="149" t="s">
        <v>83</v>
      </c>
      <c r="AT123" s="157" t="s">
        <v>74</v>
      </c>
      <c r="AU123" s="157" t="s">
        <v>83</v>
      </c>
      <c r="AY123" s="149" t="s">
        <v>122</v>
      </c>
      <c r="BK123" s="158">
        <f>SUM(BK124:BK160)</f>
        <v>0</v>
      </c>
    </row>
    <row r="124" spans="1:65" s="2" customFormat="1" ht="24" customHeight="1">
      <c r="A124" s="32"/>
      <c r="B124" s="161"/>
      <c r="C124" s="162" t="s">
        <v>147</v>
      </c>
      <c r="D124" s="162" t="s">
        <v>125</v>
      </c>
      <c r="E124" s="163" t="s">
        <v>476</v>
      </c>
      <c r="F124" s="164" t="s">
        <v>477</v>
      </c>
      <c r="G124" s="165" t="s">
        <v>128</v>
      </c>
      <c r="H124" s="166">
        <v>19.597999999999999</v>
      </c>
      <c r="I124" s="167"/>
      <c r="J124" s="168">
        <f>ROUND(I124*H124,2)</f>
        <v>0</v>
      </c>
      <c r="K124" s="169"/>
      <c r="L124" s="33"/>
      <c r="M124" s="170" t="s">
        <v>1</v>
      </c>
      <c r="N124" s="171" t="s">
        <v>41</v>
      </c>
      <c r="O124" s="58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74" t="s">
        <v>129</v>
      </c>
      <c r="AT124" s="174" t="s">
        <v>125</v>
      </c>
      <c r="AU124" s="174" t="s">
        <v>124</v>
      </c>
      <c r="AY124" s="17" t="s">
        <v>122</v>
      </c>
      <c r="BE124" s="175">
        <f>IF(N124="základná",J124,0)</f>
        <v>0</v>
      </c>
      <c r="BF124" s="175">
        <f>IF(N124="znížená",J124,0)</f>
        <v>0</v>
      </c>
      <c r="BG124" s="175">
        <f>IF(N124="zákl. prenesená",J124,0)</f>
        <v>0</v>
      </c>
      <c r="BH124" s="175">
        <f>IF(N124="zníž. prenesená",J124,0)</f>
        <v>0</v>
      </c>
      <c r="BI124" s="175">
        <f>IF(N124="nulová",J124,0)</f>
        <v>0</v>
      </c>
      <c r="BJ124" s="17" t="s">
        <v>124</v>
      </c>
      <c r="BK124" s="175">
        <f>ROUND(I124*H124,2)</f>
        <v>0</v>
      </c>
      <c r="BL124" s="17" t="s">
        <v>129</v>
      </c>
      <c r="BM124" s="174" t="s">
        <v>478</v>
      </c>
    </row>
    <row r="125" spans="1:65" s="14" customFormat="1" ht="11.25">
      <c r="B125" s="184"/>
      <c r="D125" s="177" t="s">
        <v>131</v>
      </c>
      <c r="E125" s="185" t="s">
        <v>1</v>
      </c>
      <c r="F125" s="186" t="s">
        <v>479</v>
      </c>
      <c r="H125" s="187">
        <v>2.94</v>
      </c>
      <c r="I125" s="188"/>
      <c r="L125" s="184"/>
      <c r="M125" s="189"/>
      <c r="N125" s="190"/>
      <c r="O125" s="190"/>
      <c r="P125" s="190"/>
      <c r="Q125" s="190"/>
      <c r="R125" s="190"/>
      <c r="S125" s="190"/>
      <c r="T125" s="191"/>
      <c r="AT125" s="185" t="s">
        <v>131</v>
      </c>
      <c r="AU125" s="185" t="s">
        <v>124</v>
      </c>
      <c r="AV125" s="14" t="s">
        <v>124</v>
      </c>
      <c r="AW125" s="14" t="s">
        <v>31</v>
      </c>
      <c r="AX125" s="14" t="s">
        <v>75</v>
      </c>
      <c r="AY125" s="185" t="s">
        <v>122</v>
      </c>
    </row>
    <row r="126" spans="1:65" s="14" customFormat="1" ht="11.25">
      <c r="B126" s="184"/>
      <c r="D126" s="177" t="s">
        <v>131</v>
      </c>
      <c r="E126" s="185" t="s">
        <v>1</v>
      </c>
      <c r="F126" s="186" t="s">
        <v>480</v>
      </c>
      <c r="H126" s="187">
        <v>5.8730000000000002</v>
      </c>
      <c r="I126" s="188"/>
      <c r="L126" s="184"/>
      <c r="M126" s="189"/>
      <c r="N126" s="190"/>
      <c r="O126" s="190"/>
      <c r="P126" s="190"/>
      <c r="Q126" s="190"/>
      <c r="R126" s="190"/>
      <c r="S126" s="190"/>
      <c r="T126" s="191"/>
      <c r="AT126" s="185" t="s">
        <v>131</v>
      </c>
      <c r="AU126" s="185" t="s">
        <v>124</v>
      </c>
      <c r="AV126" s="14" t="s">
        <v>124</v>
      </c>
      <c r="AW126" s="14" t="s">
        <v>31</v>
      </c>
      <c r="AX126" s="14" t="s">
        <v>75</v>
      </c>
      <c r="AY126" s="185" t="s">
        <v>122</v>
      </c>
    </row>
    <row r="127" spans="1:65" s="14" customFormat="1" ht="11.25">
      <c r="B127" s="184"/>
      <c r="D127" s="177" t="s">
        <v>131</v>
      </c>
      <c r="E127" s="185" t="s">
        <v>1</v>
      </c>
      <c r="F127" s="186" t="s">
        <v>481</v>
      </c>
      <c r="H127" s="187">
        <v>7.65</v>
      </c>
      <c r="I127" s="188"/>
      <c r="L127" s="184"/>
      <c r="M127" s="189"/>
      <c r="N127" s="190"/>
      <c r="O127" s="190"/>
      <c r="P127" s="190"/>
      <c r="Q127" s="190"/>
      <c r="R127" s="190"/>
      <c r="S127" s="190"/>
      <c r="T127" s="191"/>
      <c r="AT127" s="185" t="s">
        <v>131</v>
      </c>
      <c r="AU127" s="185" t="s">
        <v>124</v>
      </c>
      <c r="AV127" s="14" t="s">
        <v>124</v>
      </c>
      <c r="AW127" s="14" t="s">
        <v>31</v>
      </c>
      <c r="AX127" s="14" t="s">
        <v>75</v>
      </c>
      <c r="AY127" s="185" t="s">
        <v>122</v>
      </c>
    </row>
    <row r="128" spans="1:65" s="14" customFormat="1" ht="11.25">
      <c r="B128" s="184"/>
      <c r="D128" s="177" t="s">
        <v>131</v>
      </c>
      <c r="E128" s="185" t="s">
        <v>1</v>
      </c>
      <c r="F128" s="186" t="s">
        <v>482</v>
      </c>
      <c r="H128" s="187">
        <v>3.1349999999999998</v>
      </c>
      <c r="I128" s="188"/>
      <c r="L128" s="184"/>
      <c r="M128" s="189"/>
      <c r="N128" s="190"/>
      <c r="O128" s="190"/>
      <c r="P128" s="190"/>
      <c r="Q128" s="190"/>
      <c r="R128" s="190"/>
      <c r="S128" s="190"/>
      <c r="T128" s="191"/>
      <c r="AT128" s="185" t="s">
        <v>131</v>
      </c>
      <c r="AU128" s="185" t="s">
        <v>124</v>
      </c>
      <c r="AV128" s="14" t="s">
        <v>124</v>
      </c>
      <c r="AW128" s="14" t="s">
        <v>31</v>
      </c>
      <c r="AX128" s="14" t="s">
        <v>75</v>
      </c>
      <c r="AY128" s="185" t="s">
        <v>122</v>
      </c>
    </row>
    <row r="129" spans="1:65" s="15" customFormat="1" ht="11.25">
      <c r="B129" s="192"/>
      <c r="D129" s="177" t="s">
        <v>131</v>
      </c>
      <c r="E129" s="193" t="s">
        <v>1</v>
      </c>
      <c r="F129" s="194" t="s">
        <v>138</v>
      </c>
      <c r="H129" s="195">
        <v>19.597999999999999</v>
      </c>
      <c r="I129" s="196"/>
      <c r="L129" s="192"/>
      <c r="M129" s="197"/>
      <c r="N129" s="198"/>
      <c r="O129" s="198"/>
      <c r="P129" s="198"/>
      <c r="Q129" s="198"/>
      <c r="R129" s="198"/>
      <c r="S129" s="198"/>
      <c r="T129" s="199"/>
      <c r="AT129" s="193" t="s">
        <v>131</v>
      </c>
      <c r="AU129" s="193" t="s">
        <v>124</v>
      </c>
      <c r="AV129" s="15" t="s">
        <v>129</v>
      </c>
      <c r="AW129" s="15" t="s">
        <v>31</v>
      </c>
      <c r="AX129" s="15" t="s">
        <v>83</v>
      </c>
      <c r="AY129" s="193" t="s">
        <v>122</v>
      </c>
    </row>
    <row r="130" spans="1:65" s="2" customFormat="1" ht="24" customHeight="1">
      <c r="A130" s="32"/>
      <c r="B130" s="161"/>
      <c r="C130" s="162" t="s">
        <v>151</v>
      </c>
      <c r="D130" s="162" t="s">
        <v>125</v>
      </c>
      <c r="E130" s="163" t="s">
        <v>311</v>
      </c>
      <c r="F130" s="164" t="s">
        <v>312</v>
      </c>
      <c r="G130" s="165" t="s">
        <v>128</v>
      </c>
      <c r="H130" s="166">
        <v>19.597999999999999</v>
      </c>
      <c r="I130" s="167"/>
      <c r="J130" s="168">
        <f>ROUND(I130*H130,2)</f>
        <v>0</v>
      </c>
      <c r="K130" s="169"/>
      <c r="L130" s="33"/>
      <c r="M130" s="170" t="s">
        <v>1</v>
      </c>
      <c r="N130" s="171" t="s">
        <v>41</v>
      </c>
      <c r="O130" s="58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74" t="s">
        <v>129</v>
      </c>
      <c r="AT130" s="174" t="s">
        <v>125</v>
      </c>
      <c r="AU130" s="174" t="s">
        <v>124</v>
      </c>
      <c r="AY130" s="17" t="s">
        <v>122</v>
      </c>
      <c r="BE130" s="175">
        <f>IF(N130="základná",J130,0)</f>
        <v>0</v>
      </c>
      <c r="BF130" s="175">
        <f>IF(N130="znížená",J130,0)</f>
        <v>0</v>
      </c>
      <c r="BG130" s="175">
        <f>IF(N130="zákl. prenesená",J130,0)</f>
        <v>0</v>
      </c>
      <c r="BH130" s="175">
        <f>IF(N130="zníž. prenesená",J130,0)</f>
        <v>0</v>
      </c>
      <c r="BI130" s="175">
        <f>IF(N130="nulová",J130,0)</f>
        <v>0</v>
      </c>
      <c r="BJ130" s="17" t="s">
        <v>124</v>
      </c>
      <c r="BK130" s="175">
        <f>ROUND(I130*H130,2)</f>
        <v>0</v>
      </c>
      <c r="BL130" s="17" t="s">
        <v>129</v>
      </c>
      <c r="BM130" s="174" t="s">
        <v>483</v>
      </c>
    </row>
    <row r="131" spans="1:65" s="2" customFormat="1" ht="36" customHeight="1">
      <c r="A131" s="32"/>
      <c r="B131" s="161"/>
      <c r="C131" s="162" t="s">
        <v>156</v>
      </c>
      <c r="D131" s="162" t="s">
        <v>125</v>
      </c>
      <c r="E131" s="163" t="s">
        <v>484</v>
      </c>
      <c r="F131" s="164" t="s">
        <v>485</v>
      </c>
      <c r="G131" s="165" t="s">
        <v>128</v>
      </c>
      <c r="H131" s="166">
        <v>19.597999999999999</v>
      </c>
      <c r="I131" s="167"/>
      <c r="J131" s="168">
        <f>ROUND(I131*H131,2)</f>
        <v>0</v>
      </c>
      <c r="K131" s="169"/>
      <c r="L131" s="33"/>
      <c r="M131" s="170" t="s">
        <v>1</v>
      </c>
      <c r="N131" s="171" t="s">
        <v>41</v>
      </c>
      <c r="O131" s="58"/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4" t="s">
        <v>129</v>
      </c>
      <c r="AT131" s="174" t="s">
        <v>125</v>
      </c>
      <c r="AU131" s="174" t="s">
        <v>124</v>
      </c>
      <c r="AY131" s="17" t="s">
        <v>122</v>
      </c>
      <c r="BE131" s="175">
        <f>IF(N131="základná",J131,0)</f>
        <v>0</v>
      </c>
      <c r="BF131" s="175">
        <f>IF(N131="znížená",J131,0)</f>
        <v>0</v>
      </c>
      <c r="BG131" s="175">
        <f>IF(N131="zákl. prenesená",J131,0)</f>
        <v>0</v>
      </c>
      <c r="BH131" s="175">
        <f>IF(N131="zníž. prenesená",J131,0)</f>
        <v>0</v>
      </c>
      <c r="BI131" s="175">
        <f>IF(N131="nulová",J131,0)</f>
        <v>0</v>
      </c>
      <c r="BJ131" s="17" t="s">
        <v>124</v>
      </c>
      <c r="BK131" s="175">
        <f>ROUND(I131*H131,2)</f>
        <v>0</v>
      </c>
      <c r="BL131" s="17" t="s">
        <v>129</v>
      </c>
      <c r="BM131" s="174" t="s">
        <v>486</v>
      </c>
    </row>
    <row r="132" spans="1:65" s="2" customFormat="1" ht="36" customHeight="1">
      <c r="A132" s="32"/>
      <c r="B132" s="161"/>
      <c r="C132" s="162" t="s">
        <v>161</v>
      </c>
      <c r="D132" s="162" t="s">
        <v>125</v>
      </c>
      <c r="E132" s="163" t="s">
        <v>157</v>
      </c>
      <c r="F132" s="164" t="s">
        <v>158</v>
      </c>
      <c r="G132" s="165" t="s">
        <v>128</v>
      </c>
      <c r="H132" s="166">
        <v>333.166</v>
      </c>
      <c r="I132" s="167"/>
      <c r="J132" s="168">
        <f>ROUND(I132*H132,2)</f>
        <v>0</v>
      </c>
      <c r="K132" s="169"/>
      <c r="L132" s="33"/>
      <c r="M132" s="170" t="s">
        <v>1</v>
      </c>
      <c r="N132" s="171" t="s">
        <v>41</v>
      </c>
      <c r="O132" s="58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4" t="s">
        <v>129</v>
      </c>
      <c r="AT132" s="174" t="s">
        <v>125</v>
      </c>
      <c r="AU132" s="174" t="s">
        <v>124</v>
      </c>
      <c r="AY132" s="17" t="s">
        <v>122</v>
      </c>
      <c r="BE132" s="175">
        <f>IF(N132="základná",J132,0)</f>
        <v>0</v>
      </c>
      <c r="BF132" s="175">
        <f>IF(N132="znížená",J132,0)</f>
        <v>0</v>
      </c>
      <c r="BG132" s="175">
        <f>IF(N132="zákl. prenesená",J132,0)</f>
        <v>0</v>
      </c>
      <c r="BH132" s="175">
        <f>IF(N132="zníž. prenesená",J132,0)</f>
        <v>0</v>
      </c>
      <c r="BI132" s="175">
        <f>IF(N132="nulová",J132,0)</f>
        <v>0</v>
      </c>
      <c r="BJ132" s="17" t="s">
        <v>124</v>
      </c>
      <c r="BK132" s="175">
        <f>ROUND(I132*H132,2)</f>
        <v>0</v>
      </c>
      <c r="BL132" s="17" t="s">
        <v>129</v>
      </c>
      <c r="BM132" s="174" t="s">
        <v>487</v>
      </c>
    </row>
    <row r="133" spans="1:65" s="14" customFormat="1" ht="11.25">
      <c r="B133" s="184"/>
      <c r="D133" s="177" t="s">
        <v>131</v>
      </c>
      <c r="E133" s="185" t="s">
        <v>1</v>
      </c>
      <c r="F133" s="186" t="s">
        <v>488</v>
      </c>
      <c r="H133" s="187">
        <v>333.166</v>
      </c>
      <c r="I133" s="188"/>
      <c r="L133" s="184"/>
      <c r="M133" s="189"/>
      <c r="N133" s="190"/>
      <c r="O133" s="190"/>
      <c r="P133" s="190"/>
      <c r="Q133" s="190"/>
      <c r="R133" s="190"/>
      <c r="S133" s="190"/>
      <c r="T133" s="191"/>
      <c r="AT133" s="185" t="s">
        <v>131</v>
      </c>
      <c r="AU133" s="185" t="s">
        <v>124</v>
      </c>
      <c r="AV133" s="14" t="s">
        <v>124</v>
      </c>
      <c r="AW133" s="14" t="s">
        <v>31</v>
      </c>
      <c r="AX133" s="14" t="s">
        <v>83</v>
      </c>
      <c r="AY133" s="185" t="s">
        <v>122</v>
      </c>
    </row>
    <row r="134" spans="1:65" s="2" customFormat="1" ht="24" customHeight="1">
      <c r="A134" s="32"/>
      <c r="B134" s="161"/>
      <c r="C134" s="162" t="s">
        <v>139</v>
      </c>
      <c r="D134" s="162" t="s">
        <v>125</v>
      </c>
      <c r="E134" s="163" t="s">
        <v>162</v>
      </c>
      <c r="F134" s="164" t="s">
        <v>163</v>
      </c>
      <c r="G134" s="165" t="s">
        <v>128</v>
      </c>
      <c r="H134" s="166">
        <v>19.597999999999999</v>
      </c>
      <c r="I134" s="167"/>
      <c r="J134" s="168">
        <f>ROUND(I134*H134,2)</f>
        <v>0</v>
      </c>
      <c r="K134" s="169"/>
      <c r="L134" s="33"/>
      <c r="M134" s="170" t="s">
        <v>1</v>
      </c>
      <c r="N134" s="171" t="s">
        <v>41</v>
      </c>
      <c r="O134" s="58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74" t="s">
        <v>129</v>
      </c>
      <c r="AT134" s="174" t="s">
        <v>125</v>
      </c>
      <c r="AU134" s="174" t="s">
        <v>124</v>
      </c>
      <c r="AY134" s="17" t="s">
        <v>122</v>
      </c>
      <c r="BE134" s="175">
        <f>IF(N134="základná",J134,0)</f>
        <v>0</v>
      </c>
      <c r="BF134" s="175">
        <f>IF(N134="znížená",J134,0)</f>
        <v>0</v>
      </c>
      <c r="BG134" s="175">
        <f>IF(N134="zákl. prenesená",J134,0)</f>
        <v>0</v>
      </c>
      <c r="BH134" s="175">
        <f>IF(N134="zníž. prenesená",J134,0)</f>
        <v>0</v>
      </c>
      <c r="BI134" s="175">
        <f>IF(N134="nulová",J134,0)</f>
        <v>0</v>
      </c>
      <c r="BJ134" s="17" t="s">
        <v>124</v>
      </c>
      <c r="BK134" s="175">
        <f>ROUND(I134*H134,2)</f>
        <v>0</v>
      </c>
      <c r="BL134" s="17" t="s">
        <v>129</v>
      </c>
      <c r="BM134" s="174" t="s">
        <v>489</v>
      </c>
    </row>
    <row r="135" spans="1:65" s="2" customFormat="1" ht="24" customHeight="1">
      <c r="A135" s="32"/>
      <c r="B135" s="161"/>
      <c r="C135" s="162" t="s">
        <v>198</v>
      </c>
      <c r="D135" s="162" t="s">
        <v>125</v>
      </c>
      <c r="E135" s="163" t="s">
        <v>166</v>
      </c>
      <c r="F135" s="164" t="s">
        <v>167</v>
      </c>
      <c r="G135" s="165" t="s">
        <v>128</v>
      </c>
      <c r="H135" s="166">
        <v>16.658000000000001</v>
      </c>
      <c r="I135" s="167"/>
      <c r="J135" s="168">
        <f>ROUND(I135*H135,2)</f>
        <v>0</v>
      </c>
      <c r="K135" s="169"/>
      <c r="L135" s="33"/>
      <c r="M135" s="170" t="s">
        <v>1</v>
      </c>
      <c r="N135" s="171" t="s">
        <v>41</v>
      </c>
      <c r="O135" s="58"/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4" t="s">
        <v>129</v>
      </c>
      <c r="AT135" s="174" t="s">
        <v>125</v>
      </c>
      <c r="AU135" s="174" t="s">
        <v>124</v>
      </c>
      <c r="AY135" s="17" t="s">
        <v>122</v>
      </c>
      <c r="BE135" s="175">
        <f>IF(N135="základná",J135,0)</f>
        <v>0</v>
      </c>
      <c r="BF135" s="175">
        <f>IF(N135="znížená",J135,0)</f>
        <v>0</v>
      </c>
      <c r="BG135" s="175">
        <f>IF(N135="zákl. prenesená",J135,0)</f>
        <v>0</v>
      </c>
      <c r="BH135" s="175">
        <f>IF(N135="zníž. prenesená",J135,0)</f>
        <v>0</v>
      </c>
      <c r="BI135" s="175">
        <f>IF(N135="nulová",J135,0)</f>
        <v>0</v>
      </c>
      <c r="BJ135" s="17" t="s">
        <v>124</v>
      </c>
      <c r="BK135" s="175">
        <f>ROUND(I135*H135,2)</f>
        <v>0</v>
      </c>
      <c r="BL135" s="17" t="s">
        <v>129</v>
      </c>
      <c r="BM135" s="174" t="s">
        <v>490</v>
      </c>
    </row>
    <row r="136" spans="1:65" s="2" customFormat="1" ht="16.5" customHeight="1">
      <c r="A136" s="32"/>
      <c r="B136" s="161"/>
      <c r="C136" s="200" t="s">
        <v>202</v>
      </c>
      <c r="D136" s="200" t="s">
        <v>178</v>
      </c>
      <c r="E136" s="201" t="s">
        <v>491</v>
      </c>
      <c r="F136" s="202" t="s">
        <v>492</v>
      </c>
      <c r="G136" s="203" t="s">
        <v>181</v>
      </c>
      <c r="H136" s="204">
        <v>26.652999999999999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58"/>
      <c r="P136" s="172">
        <f>O136*H136</f>
        <v>0</v>
      </c>
      <c r="Q136" s="172">
        <v>1</v>
      </c>
      <c r="R136" s="172">
        <f>Q136*H136</f>
        <v>26.652999999999999</v>
      </c>
      <c r="S136" s="172">
        <v>0</v>
      </c>
      <c r="T136" s="17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4" t="s">
        <v>161</v>
      </c>
      <c r="AT136" s="174" t="s">
        <v>178</v>
      </c>
      <c r="AU136" s="174" t="s">
        <v>124</v>
      </c>
      <c r="AY136" s="17" t="s">
        <v>122</v>
      </c>
      <c r="BE136" s="175">
        <f>IF(N136="základná",J136,0)</f>
        <v>0</v>
      </c>
      <c r="BF136" s="175">
        <f>IF(N136="znížená",J136,0)</f>
        <v>0</v>
      </c>
      <c r="BG136" s="175">
        <f>IF(N136="zákl. prenesená",J136,0)</f>
        <v>0</v>
      </c>
      <c r="BH136" s="175">
        <f>IF(N136="zníž. prenesená",J136,0)</f>
        <v>0</v>
      </c>
      <c r="BI136" s="175">
        <f>IF(N136="nulová",J136,0)</f>
        <v>0</v>
      </c>
      <c r="BJ136" s="17" t="s">
        <v>124</v>
      </c>
      <c r="BK136" s="175">
        <f>ROUND(I136*H136,2)</f>
        <v>0</v>
      </c>
      <c r="BL136" s="17" t="s">
        <v>129</v>
      </c>
      <c r="BM136" s="174" t="s">
        <v>493</v>
      </c>
    </row>
    <row r="137" spans="1:65" s="14" customFormat="1" ht="11.25">
      <c r="B137" s="184"/>
      <c r="D137" s="177" t="s">
        <v>131</v>
      </c>
      <c r="E137" s="185" t="s">
        <v>1</v>
      </c>
      <c r="F137" s="186" t="s">
        <v>494</v>
      </c>
      <c r="H137" s="187">
        <v>26.652999999999999</v>
      </c>
      <c r="I137" s="188"/>
      <c r="L137" s="184"/>
      <c r="M137" s="189"/>
      <c r="N137" s="190"/>
      <c r="O137" s="190"/>
      <c r="P137" s="190"/>
      <c r="Q137" s="190"/>
      <c r="R137" s="190"/>
      <c r="S137" s="190"/>
      <c r="T137" s="191"/>
      <c r="AT137" s="185" t="s">
        <v>131</v>
      </c>
      <c r="AU137" s="185" t="s">
        <v>124</v>
      </c>
      <c r="AV137" s="14" t="s">
        <v>124</v>
      </c>
      <c r="AW137" s="14" t="s">
        <v>31</v>
      </c>
      <c r="AX137" s="14" t="s">
        <v>83</v>
      </c>
      <c r="AY137" s="185" t="s">
        <v>122</v>
      </c>
    </row>
    <row r="138" spans="1:65" s="2" customFormat="1" ht="36" customHeight="1">
      <c r="A138" s="32"/>
      <c r="B138" s="161"/>
      <c r="C138" s="162" t="s">
        <v>245</v>
      </c>
      <c r="D138" s="162" t="s">
        <v>125</v>
      </c>
      <c r="E138" s="163" t="s">
        <v>217</v>
      </c>
      <c r="F138" s="164" t="s">
        <v>218</v>
      </c>
      <c r="G138" s="165" t="s">
        <v>219</v>
      </c>
      <c r="H138" s="166">
        <v>585</v>
      </c>
      <c r="I138" s="167"/>
      <c r="J138" s="168">
        <f t="shared" ref="J138:J153" si="0">ROUND(I138*H138,2)</f>
        <v>0</v>
      </c>
      <c r="K138" s="169"/>
      <c r="L138" s="33"/>
      <c r="M138" s="170" t="s">
        <v>1</v>
      </c>
      <c r="N138" s="171" t="s">
        <v>41</v>
      </c>
      <c r="O138" s="58"/>
      <c r="P138" s="172">
        <f t="shared" ref="P138:P153" si="1">O138*H138</f>
        <v>0</v>
      </c>
      <c r="Q138" s="172">
        <v>0</v>
      </c>
      <c r="R138" s="172">
        <f t="shared" ref="R138:R153" si="2">Q138*H138</f>
        <v>0</v>
      </c>
      <c r="S138" s="172">
        <v>0</v>
      </c>
      <c r="T138" s="173">
        <f t="shared" ref="T138:T153" si="3"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4" t="s">
        <v>129</v>
      </c>
      <c r="AT138" s="174" t="s">
        <v>125</v>
      </c>
      <c r="AU138" s="174" t="s">
        <v>124</v>
      </c>
      <c r="AY138" s="17" t="s">
        <v>122</v>
      </c>
      <c r="BE138" s="175">
        <f t="shared" ref="BE138:BE153" si="4">IF(N138="základná",J138,0)</f>
        <v>0</v>
      </c>
      <c r="BF138" s="175">
        <f t="shared" ref="BF138:BF153" si="5">IF(N138="znížená",J138,0)</f>
        <v>0</v>
      </c>
      <c r="BG138" s="175">
        <f t="shared" ref="BG138:BG153" si="6">IF(N138="zákl. prenesená",J138,0)</f>
        <v>0</v>
      </c>
      <c r="BH138" s="175">
        <f t="shared" ref="BH138:BH153" si="7">IF(N138="zníž. prenesená",J138,0)</f>
        <v>0</v>
      </c>
      <c r="BI138" s="175">
        <f t="shared" ref="BI138:BI153" si="8">IF(N138="nulová",J138,0)</f>
        <v>0</v>
      </c>
      <c r="BJ138" s="17" t="s">
        <v>124</v>
      </c>
      <c r="BK138" s="175">
        <f t="shared" ref="BK138:BK153" si="9">ROUND(I138*H138,2)</f>
        <v>0</v>
      </c>
      <c r="BL138" s="17" t="s">
        <v>129</v>
      </c>
      <c r="BM138" s="174" t="s">
        <v>495</v>
      </c>
    </row>
    <row r="139" spans="1:65" s="2" customFormat="1" ht="36" customHeight="1">
      <c r="A139" s="32"/>
      <c r="B139" s="161"/>
      <c r="C139" s="162" t="s">
        <v>165</v>
      </c>
      <c r="D139" s="162" t="s">
        <v>125</v>
      </c>
      <c r="E139" s="163" t="s">
        <v>496</v>
      </c>
      <c r="F139" s="164" t="s">
        <v>497</v>
      </c>
      <c r="G139" s="165" t="s">
        <v>219</v>
      </c>
      <c r="H139" s="166">
        <v>14</v>
      </c>
      <c r="I139" s="167"/>
      <c r="J139" s="168">
        <f t="shared" si="0"/>
        <v>0</v>
      </c>
      <c r="K139" s="169"/>
      <c r="L139" s="33"/>
      <c r="M139" s="170" t="s">
        <v>1</v>
      </c>
      <c r="N139" s="171" t="s">
        <v>41</v>
      </c>
      <c r="O139" s="58"/>
      <c r="P139" s="172">
        <f t="shared" si="1"/>
        <v>0</v>
      </c>
      <c r="Q139" s="172">
        <v>0</v>
      </c>
      <c r="R139" s="172">
        <f t="shared" si="2"/>
        <v>0</v>
      </c>
      <c r="S139" s="172">
        <v>0</v>
      </c>
      <c r="T139" s="173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4" t="s">
        <v>129</v>
      </c>
      <c r="AT139" s="174" t="s">
        <v>125</v>
      </c>
      <c r="AU139" s="174" t="s">
        <v>124</v>
      </c>
      <c r="AY139" s="17" t="s">
        <v>122</v>
      </c>
      <c r="BE139" s="175">
        <f t="shared" si="4"/>
        <v>0</v>
      </c>
      <c r="BF139" s="175">
        <f t="shared" si="5"/>
        <v>0</v>
      </c>
      <c r="BG139" s="175">
        <f t="shared" si="6"/>
        <v>0</v>
      </c>
      <c r="BH139" s="175">
        <f t="shared" si="7"/>
        <v>0</v>
      </c>
      <c r="BI139" s="175">
        <f t="shared" si="8"/>
        <v>0</v>
      </c>
      <c r="BJ139" s="17" t="s">
        <v>124</v>
      </c>
      <c r="BK139" s="175">
        <f t="shared" si="9"/>
        <v>0</v>
      </c>
      <c r="BL139" s="17" t="s">
        <v>129</v>
      </c>
      <c r="BM139" s="174" t="s">
        <v>498</v>
      </c>
    </row>
    <row r="140" spans="1:65" s="2" customFormat="1" ht="24" customHeight="1">
      <c r="A140" s="32"/>
      <c r="B140" s="161"/>
      <c r="C140" s="162" t="s">
        <v>177</v>
      </c>
      <c r="D140" s="162" t="s">
        <v>125</v>
      </c>
      <c r="E140" s="163" t="s">
        <v>222</v>
      </c>
      <c r="F140" s="164" t="s">
        <v>223</v>
      </c>
      <c r="G140" s="165" t="s">
        <v>219</v>
      </c>
      <c r="H140" s="166">
        <v>585</v>
      </c>
      <c r="I140" s="167"/>
      <c r="J140" s="168">
        <f t="shared" si="0"/>
        <v>0</v>
      </c>
      <c r="K140" s="169"/>
      <c r="L140" s="33"/>
      <c r="M140" s="170" t="s">
        <v>1</v>
      </c>
      <c r="N140" s="171" t="s">
        <v>41</v>
      </c>
      <c r="O140" s="58"/>
      <c r="P140" s="172">
        <f t="shared" si="1"/>
        <v>0</v>
      </c>
      <c r="Q140" s="172">
        <v>0</v>
      </c>
      <c r="R140" s="172">
        <f t="shared" si="2"/>
        <v>0</v>
      </c>
      <c r="S140" s="172">
        <v>0</v>
      </c>
      <c r="T140" s="173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4" t="s">
        <v>129</v>
      </c>
      <c r="AT140" s="174" t="s">
        <v>125</v>
      </c>
      <c r="AU140" s="174" t="s">
        <v>124</v>
      </c>
      <c r="AY140" s="17" t="s">
        <v>122</v>
      </c>
      <c r="BE140" s="175">
        <f t="shared" si="4"/>
        <v>0</v>
      </c>
      <c r="BF140" s="175">
        <f t="shared" si="5"/>
        <v>0</v>
      </c>
      <c r="BG140" s="175">
        <f t="shared" si="6"/>
        <v>0</v>
      </c>
      <c r="BH140" s="175">
        <f t="shared" si="7"/>
        <v>0</v>
      </c>
      <c r="BI140" s="175">
        <f t="shared" si="8"/>
        <v>0</v>
      </c>
      <c r="BJ140" s="17" t="s">
        <v>124</v>
      </c>
      <c r="BK140" s="175">
        <f t="shared" si="9"/>
        <v>0</v>
      </c>
      <c r="BL140" s="17" t="s">
        <v>129</v>
      </c>
      <c r="BM140" s="174" t="s">
        <v>499</v>
      </c>
    </row>
    <row r="141" spans="1:65" s="2" customFormat="1" ht="16.5" customHeight="1">
      <c r="A141" s="32"/>
      <c r="B141" s="161"/>
      <c r="C141" s="200" t="s">
        <v>7</v>
      </c>
      <c r="D141" s="200" t="s">
        <v>178</v>
      </c>
      <c r="E141" s="201" t="s">
        <v>500</v>
      </c>
      <c r="F141" s="202" t="s">
        <v>501</v>
      </c>
      <c r="G141" s="203" t="s">
        <v>219</v>
      </c>
      <c r="H141" s="204">
        <v>100</v>
      </c>
      <c r="I141" s="205"/>
      <c r="J141" s="206">
        <f t="shared" si="0"/>
        <v>0</v>
      </c>
      <c r="K141" s="207"/>
      <c r="L141" s="208"/>
      <c r="M141" s="209" t="s">
        <v>1</v>
      </c>
      <c r="N141" s="210" t="s">
        <v>41</v>
      </c>
      <c r="O141" s="58"/>
      <c r="P141" s="172">
        <f t="shared" si="1"/>
        <v>0</v>
      </c>
      <c r="Q141" s="172">
        <v>5.0000000000000001E-4</v>
      </c>
      <c r="R141" s="172">
        <f t="shared" si="2"/>
        <v>0.05</v>
      </c>
      <c r="S141" s="172">
        <v>0</v>
      </c>
      <c r="T141" s="173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4" t="s">
        <v>161</v>
      </c>
      <c r="AT141" s="174" t="s">
        <v>178</v>
      </c>
      <c r="AU141" s="174" t="s">
        <v>124</v>
      </c>
      <c r="AY141" s="17" t="s">
        <v>122</v>
      </c>
      <c r="BE141" s="175">
        <f t="shared" si="4"/>
        <v>0</v>
      </c>
      <c r="BF141" s="175">
        <f t="shared" si="5"/>
        <v>0</v>
      </c>
      <c r="BG141" s="175">
        <f t="shared" si="6"/>
        <v>0</v>
      </c>
      <c r="BH141" s="175">
        <f t="shared" si="7"/>
        <v>0</v>
      </c>
      <c r="BI141" s="175">
        <f t="shared" si="8"/>
        <v>0</v>
      </c>
      <c r="BJ141" s="17" t="s">
        <v>124</v>
      </c>
      <c r="BK141" s="175">
        <f t="shared" si="9"/>
        <v>0</v>
      </c>
      <c r="BL141" s="17" t="s">
        <v>129</v>
      </c>
      <c r="BM141" s="174" t="s">
        <v>502</v>
      </c>
    </row>
    <row r="142" spans="1:65" s="2" customFormat="1" ht="16.5" customHeight="1">
      <c r="A142" s="32"/>
      <c r="B142" s="161"/>
      <c r="C142" s="200" t="s">
        <v>190</v>
      </c>
      <c r="D142" s="200" t="s">
        <v>178</v>
      </c>
      <c r="E142" s="201" t="s">
        <v>503</v>
      </c>
      <c r="F142" s="202" t="s">
        <v>504</v>
      </c>
      <c r="G142" s="203" t="s">
        <v>219</v>
      </c>
      <c r="H142" s="204">
        <v>45</v>
      </c>
      <c r="I142" s="205"/>
      <c r="J142" s="206">
        <f t="shared" si="0"/>
        <v>0</v>
      </c>
      <c r="K142" s="207"/>
      <c r="L142" s="208"/>
      <c r="M142" s="209" t="s">
        <v>1</v>
      </c>
      <c r="N142" s="210" t="s">
        <v>41</v>
      </c>
      <c r="O142" s="58"/>
      <c r="P142" s="172">
        <f t="shared" si="1"/>
        <v>0</v>
      </c>
      <c r="Q142" s="172">
        <v>2.9999999999999997E-4</v>
      </c>
      <c r="R142" s="172">
        <f t="shared" si="2"/>
        <v>1.3499999999999998E-2</v>
      </c>
      <c r="S142" s="172">
        <v>0</v>
      </c>
      <c r="T142" s="173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4" t="s">
        <v>161</v>
      </c>
      <c r="AT142" s="174" t="s">
        <v>178</v>
      </c>
      <c r="AU142" s="174" t="s">
        <v>124</v>
      </c>
      <c r="AY142" s="17" t="s">
        <v>122</v>
      </c>
      <c r="BE142" s="175">
        <f t="shared" si="4"/>
        <v>0</v>
      </c>
      <c r="BF142" s="175">
        <f t="shared" si="5"/>
        <v>0</v>
      </c>
      <c r="BG142" s="175">
        <f t="shared" si="6"/>
        <v>0</v>
      </c>
      <c r="BH142" s="175">
        <f t="shared" si="7"/>
        <v>0</v>
      </c>
      <c r="BI142" s="175">
        <f t="shared" si="8"/>
        <v>0</v>
      </c>
      <c r="BJ142" s="17" t="s">
        <v>124</v>
      </c>
      <c r="BK142" s="175">
        <f t="shared" si="9"/>
        <v>0</v>
      </c>
      <c r="BL142" s="17" t="s">
        <v>129</v>
      </c>
      <c r="BM142" s="174" t="s">
        <v>505</v>
      </c>
    </row>
    <row r="143" spans="1:65" s="2" customFormat="1" ht="16.5" customHeight="1">
      <c r="A143" s="32"/>
      <c r="B143" s="161"/>
      <c r="C143" s="200" t="s">
        <v>274</v>
      </c>
      <c r="D143" s="200" t="s">
        <v>178</v>
      </c>
      <c r="E143" s="201" t="s">
        <v>506</v>
      </c>
      <c r="F143" s="202" t="s">
        <v>507</v>
      </c>
      <c r="G143" s="203" t="s">
        <v>219</v>
      </c>
      <c r="H143" s="204">
        <v>135</v>
      </c>
      <c r="I143" s="205"/>
      <c r="J143" s="206">
        <f t="shared" si="0"/>
        <v>0</v>
      </c>
      <c r="K143" s="207"/>
      <c r="L143" s="208"/>
      <c r="M143" s="209" t="s">
        <v>1</v>
      </c>
      <c r="N143" s="210" t="s">
        <v>41</v>
      </c>
      <c r="O143" s="58"/>
      <c r="P143" s="172">
        <f t="shared" si="1"/>
        <v>0</v>
      </c>
      <c r="Q143" s="172">
        <v>2.9999999999999997E-4</v>
      </c>
      <c r="R143" s="172">
        <f t="shared" si="2"/>
        <v>4.0499999999999994E-2</v>
      </c>
      <c r="S143" s="172">
        <v>0</v>
      </c>
      <c r="T143" s="173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4" t="s">
        <v>161</v>
      </c>
      <c r="AT143" s="174" t="s">
        <v>178</v>
      </c>
      <c r="AU143" s="174" t="s">
        <v>124</v>
      </c>
      <c r="AY143" s="17" t="s">
        <v>122</v>
      </c>
      <c r="BE143" s="175">
        <f t="shared" si="4"/>
        <v>0</v>
      </c>
      <c r="BF143" s="175">
        <f t="shared" si="5"/>
        <v>0</v>
      </c>
      <c r="BG143" s="175">
        <f t="shared" si="6"/>
        <v>0</v>
      </c>
      <c r="BH143" s="175">
        <f t="shared" si="7"/>
        <v>0</v>
      </c>
      <c r="BI143" s="175">
        <f t="shared" si="8"/>
        <v>0</v>
      </c>
      <c r="BJ143" s="17" t="s">
        <v>124</v>
      </c>
      <c r="BK143" s="175">
        <f t="shared" si="9"/>
        <v>0</v>
      </c>
      <c r="BL143" s="17" t="s">
        <v>129</v>
      </c>
      <c r="BM143" s="174" t="s">
        <v>508</v>
      </c>
    </row>
    <row r="144" spans="1:65" s="2" customFormat="1" ht="16.5" customHeight="1">
      <c r="A144" s="32"/>
      <c r="B144" s="161"/>
      <c r="C144" s="200" t="s">
        <v>280</v>
      </c>
      <c r="D144" s="200" t="s">
        <v>178</v>
      </c>
      <c r="E144" s="201" t="s">
        <v>509</v>
      </c>
      <c r="F144" s="202" t="s">
        <v>510</v>
      </c>
      <c r="G144" s="203" t="s">
        <v>219</v>
      </c>
      <c r="H144" s="204">
        <v>100</v>
      </c>
      <c r="I144" s="205"/>
      <c r="J144" s="206">
        <f t="shared" si="0"/>
        <v>0</v>
      </c>
      <c r="K144" s="207"/>
      <c r="L144" s="208"/>
      <c r="M144" s="209" t="s">
        <v>1</v>
      </c>
      <c r="N144" s="210" t="s">
        <v>41</v>
      </c>
      <c r="O144" s="58"/>
      <c r="P144" s="172">
        <f t="shared" si="1"/>
        <v>0</v>
      </c>
      <c r="Q144" s="172">
        <v>2.9999999999999997E-4</v>
      </c>
      <c r="R144" s="172">
        <f t="shared" si="2"/>
        <v>0.03</v>
      </c>
      <c r="S144" s="172">
        <v>0</v>
      </c>
      <c r="T144" s="173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4" t="s">
        <v>161</v>
      </c>
      <c r="AT144" s="174" t="s">
        <v>178</v>
      </c>
      <c r="AU144" s="174" t="s">
        <v>124</v>
      </c>
      <c r="AY144" s="17" t="s">
        <v>122</v>
      </c>
      <c r="BE144" s="175">
        <f t="shared" si="4"/>
        <v>0</v>
      </c>
      <c r="BF144" s="175">
        <f t="shared" si="5"/>
        <v>0</v>
      </c>
      <c r="BG144" s="175">
        <f t="shared" si="6"/>
        <v>0</v>
      </c>
      <c r="BH144" s="175">
        <f t="shared" si="7"/>
        <v>0</v>
      </c>
      <c r="BI144" s="175">
        <f t="shared" si="8"/>
        <v>0</v>
      </c>
      <c r="BJ144" s="17" t="s">
        <v>124</v>
      </c>
      <c r="BK144" s="175">
        <f t="shared" si="9"/>
        <v>0</v>
      </c>
      <c r="BL144" s="17" t="s">
        <v>129</v>
      </c>
      <c r="BM144" s="174" t="s">
        <v>511</v>
      </c>
    </row>
    <row r="145" spans="1:65" s="2" customFormat="1" ht="16.5" customHeight="1">
      <c r="A145" s="32"/>
      <c r="B145" s="161"/>
      <c r="C145" s="200" t="s">
        <v>512</v>
      </c>
      <c r="D145" s="200" t="s">
        <v>178</v>
      </c>
      <c r="E145" s="201" t="s">
        <v>513</v>
      </c>
      <c r="F145" s="202" t="s">
        <v>514</v>
      </c>
      <c r="G145" s="203" t="s">
        <v>219</v>
      </c>
      <c r="H145" s="204">
        <v>60</v>
      </c>
      <c r="I145" s="205"/>
      <c r="J145" s="206">
        <f t="shared" si="0"/>
        <v>0</v>
      </c>
      <c r="K145" s="207"/>
      <c r="L145" s="208"/>
      <c r="M145" s="209" t="s">
        <v>1</v>
      </c>
      <c r="N145" s="210" t="s">
        <v>41</v>
      </c>
      <c r="O145" s="58"/>
      <c r="P145" s="172">
        <f t="shared" si="1"/>
        <v>0</v>
      </c>
      <c r="Q145" s="172">
        <v>0</v>
      </c>
      <c r="R145" s="172">
        <f t="shared" si="2"/>
        <v>0</v>
      </c>
      <c r="S145" s="172">
        <v>0</v>
      </c>
      <c r="T145" s="173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4" t="s">
        <v>161</v>
      </c>
      <c r="AT145" s="174" t="s">
        <v>178</v>
      </c>
      <c r="AU145" s="174" t="s">
        <v>124</v>
      </c>
      <c r="AY145" s="17" t="s">
        <v>122</v>
      </c>
      <c r="BE145" s="175">
        <f t="shared" si="4"/>
        <v>0</v>
      </c>
      <c r="BF145" s="175">
        <f t="shared" si="5"/>
        <v>0</v>
      </c>
      <c r="BG145" s="175">
        <f t="shared" si="6"/>
        <v>0</v>
      </c>
      <c r="BH145" s="175">
        <f t="shared" si="7"/>
        <v>0</v>
      </c>
      <c r="BI145" s="175">
        <f t="shared" si="8"/>
        <v>0</v>
      </c>
      <c r="BJ145" s="17" t="s">
        <v>124</v>
      </c>
      <c r="BK145" s="175">
        <f t="shared" si="9"/>
        <v>0</v>
      </c>
      <c r="BL145" s="17" t="s">
        <v>129</v>
      </c>
      <c r="BM145" s="174" t="s">
        <v>515</v>
      </c>
    </row>
    <row r="146" spans="1:65" s="2" customFormat="1" ht="16.5" customHeight="1">
      <c r="A146" s="32"/>
      <c r="B146" s="161"/>
      <c r="C146" s="200" t="s">
        <v>216</v>
      </c>
      <c r="D146" s="200" t="s">
        <v>178</v>
      </c>
      <c r="E146" s="201" t="s">
        <v>516</v>
      </c>
      <c r="F146" s="202" t="s">
        <v>517</v>
      </c>
      <c r="G146" s="203" t="s">
        <v>219</v>
      </c>
      <c r="H146" s="204">
        <v>100</v>
      </c>
      <c r="I146" s="205"/>
      <c r="J146" s="206">
        <f t="shared" si="0"/>
        <v>0</v>
      </c>
      <c r="K146" s="207"/>
      <c r="L146" s="208"/>
      <c r="M146" s="209" t="s">
        <v>1</v>
      </c>
      <c r="N146" s="210" t="s">
        <v>41</v>
      </c>
      <c r="O146" s="58"/>
      <c r="P146" s="172">
        <f t="shared" si="1"/>
        <v>0</v>
      </c>
      <c r="Q146" s="172">
        <v>2.9999999999999997E-4</v>
      </c>
      <c r="R146" s="172">
        <f t="shared" si="2"/>
        <v>0.03</v>
      </c>
      <c r="S146" s="172">
        <v>0</v>
      </c>
      <c r="T146" s="173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4" t="s">
        <v>161</v>
      </c>
      <c r="AT146" s="174" t="s">
        <v>178</v>
      </c>
      <c r="AU146" s="174" t="s">
        <v>124</v>
      </c>
      <c r="AY146" s="17" t="s">
        <v>122</v>
      </c>
      <c r="BE146" s="175">
        <f t="shared" si="4"/>
        <v>0</v>
      </c>
      <c r="BF146" s="175">
        <f t="shared" si="5"/>
        <v>0</v>
      </c>
      <c r="BG146" s="175">
        <f t="shared" si="6"/>
        <v>0</v>
      </c>
      <c r="BH146" s="175">
        <f t="shared" si="7"/>
        <v>0</v>
      </c>
      <c r="BI146" s="175">
        <f t="shared" si="8"/>
        <v>0</v>
      </c>
      <c r="BJ146" s="17" t="s">
        <v>124</v>
      </c>
      <c r="BK146" s="175">
        <f t="shared" si="9"/>
        <v>0</v>
      </c>
      <c r="BL146" s="17" t="s">
        <v>129</v>
      </c>
      <c r="BM146" s="174" t="s">
        <v>518</v>
      </c>
    </row>
    <row r="147" spans="1:65" s="2" customFormat="1" ht="16.5" customHeight="1">
      <c r="A147" s="32"/>
      <c r="B147" s="161"/>
      <c r="C147" s="200" t="s">
        <v>221</v>
      </c>
      <c r="D147" s="200" t="s">
        <v>178</v>
      </c>
      <c r="E147" s="201" t="s">
        <v>519</v>
      </c>
      <c r="F147" s="202" t="s">
        <v>520</v>
      </c>
      <c r="G147" s="203" t="s">
        <v>219</v>
      </c>
      <c r="H147" s="204">
        <v>45</v>
      </c>
      <c r="I147" s="205"/>
      <c r="J147" s="206">
        <f t="shared" si="0"/>
        <v>0</v>
      </c>
      <c r="K147" s="207"/>
      <c r="L147" s="208"/>
      <c r="M147" s="209" t="s">
        <v>1</v>
      </c>
      <c r="N147" s="210" t="s">
        <v>41</v>
      </c>
      <c r="O147" s="58"/>
      <c r="P147" s="172">
        <f t="shared" si="1"/>
        <v>0</v>
      </c>
      <c r="Q147" s="172">
        <v>2.9999999999999997E-4</v>
      </c>
      <c r="R147" s="172">
        <f t="shared" si="2"/>
        <v>1.3499999999999998E-2</v>
      </c>
      <c r="S147" s="172">
        <v>0</v>
      </c>
      <c r="T147" s="173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4" t="s">
        <v>161</v>
      </c>
      <c r="AT147" s="174" t="s">
        <v>178</v>
      </c>
      <c r="AU147" s="174" t="s">
        <v>124</v>
      </c>
      <c r="AY147" s="17" t="s">
        <v>122</v>
      </c>
      <c r="BE147" s="175">
        <f t="shared" si="4"/>
        <v>0</v>
      </c>
      <c r="BF147" s="175">
        <f t="shared" si="5"/>
        <v>0</v>
      </c>
      <c r="BG147" s="175">
        <f t="shared" si="6"/>
        <v>0</v>
      </c>
      <c r="BH147" s="175">
        <f t="shared" si="7"/>
        <v>0</v>
      </c>
      <c r="BI147" s="175">
        <f t="shared" si="8"/>
        <v>0</v>
      </c>
      <c r="BJ147" s="17" t="s">
        <v>124</v>
      </c>
      <c r="BK147" s="175">
        <f t="shared" si="9"/>
        <v>0</v>
      </c>
      <c r="BL147" s="17" t="s">
        <v>129</v>
      </c>
      <c r="BM147" s="174" t="s">
        <v>521</v>
      </c>
    </row>
    <row r="148" spans="1:65" s="2" customFormat="1" ht="24" customHeight="1">
      <c r="A148" s="32"/>
      <c r="B148" s="161"/>
      <c r="C148" s="162" t="s">
        <v>225</v>
      </c>
      <c r="D148" s="162" t="s">
        <v>125</v>
      </c>
      <c r="E148" s="163" t="s">
        <v>522</v>
      </c>
      <c r="F148" s="164" t="s">
        <v>523</v>
      </c>
      <c r="G148" s="165" t="s">
        <v>219</v>
      </c>
      <c r="H148" s="166">
        <v>14</v>
      </c>
      <c r="I148" s="167"/>
      <c r="J148" s="168">
        <f t="shared" si="0"/>
        <v>0</v>
      </c>
      <c r="K148" s="169"/>
      <c r="L148" s="33"/>
      <c r="M148" s="170" t="s">
        <v>1</v>
      </c>
      <c r="N148" s="171" t="s">
        <v>41</v>
      </c>
      <c r="O148" s="58"/>
      <c r="P148" s="172">
        <f t="shared" si="1"/>
        <v>0</v>
      </c>
      <c r="Q148" s="172">
        <v>0</v>
      </c>
      <c r="R148" s="172">
        <f t="shared" si="2"/>
        <v>0</v>
      </c>
      <c r="S148" s="172">
        <v>0</v>
      </c>
      <c r="T148" s="173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4" t="s">
        <v>129</v>
      </c>
      <c r="AT148" s="174" t="s">
        <v>125</v>
      </c>
      <c r="AU148" s="174" t="s">
        <v>124</v>
      </c>
      <c r="AY148" s="17" t="s">
        <v>122</v>
      </c>
      <c r="BE148" s="175">
        <f t="shared" si="4"/>
        <v>0</v>
      </c>
      <c r="BF148" s="175">
        <f t="shared" si="5"/>
        <v>0</v>
      </c>
      <c r="BG148" s="175">
        <f t="shared" si="6"/>
        <v>0</v>
      </c>
      <c r="BH148" s="175">
        <f t="shared" si="7"/>
        <v>0</v>
      </c>
      <c r="BI148" s="175">
        <f t="shared" si="8"/>
        <v>0</v>
      </c>
      <c r="BJ148" s="17" t="s">
        <v>124</v>
      </c>
      <c r="BK148" s="175">
        <f t="shared" si="9"/>
        <v>0</v>
      </c>
      <c r="BL148" s="17" t="s">
        <v>129</v>
      </c>
      <c r="BM148" s="174" t="s">
        <v>524</v>
      </c>
    </row>
    <row r="149" spans="1:65" s="2" customFormat="1" ht="16.5" customHeight="1">
      <c r="A149" s="32"/>
      <c r="B149" s="161"/>
      <c r="C149" s="200" t="s">
        <v>229</v>
      </c>
      <c r="D149" s="200" t="s">
        <v>178</v>
      </c>
      <c r="E149" s="201" t="s">
        <v>525</v>
      </c>
      <c r="F149" s="202" t="s">
        <v>526</v>
      </c>
      <c r="G149" s="203" t="s">
        <v>219</v>
      </c>
      <c r="H149" s="204">
        <v>4</v>
      </c>
      <c r="I149" s="205"/>
      <c r="J149" s="206">
        <f t="shared" si="0"/>
        <v>0</v>
      </c>
      <c r="K149" s="207"/>
      <c r="L149" s="208"/>
      <c r="M149" s="209" t="s">
        <v>1</v>
      </c>
      <c r="N149" s="210" t="s">
        <v>41</v>
      </c>
      <c r="O149" s="58"/>
      <c r="P149" s="172">
        <f t="shared" si="1"/>
        <v>0</v>
      </c>
      <c r="Q149" s="172">
        <v>5.0000000000000001E-3</v>
      </c>
      <c r="R149" s="172">
        <f t="shared" si="2"/>
        <v>0.02</v>
      </c>
      <c r="S149" s="172">
        <v>0</v>
      </c>
      <c r="T149" s="173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4" t="s">
        <v>161</v>
      </c>
      <c r="AT149" s="174" t="s">
        <v>178</v>
      </c>
      <c r="AU149" s="174" t="s">
        <v>124</v>
      </c>
      <c r="AY149" s="17" t="s">
        <v>122</v>
      </c>
      <c r="BE149" s="175">
        <f t="shared" si="4"/>
        <v>0</v>
      </c>
      <c r="BF149" s="175">
        <f t="shared" si="5"/>
        <v>0</v>
      </c>
      <c r="BG149" s="175">
        <f t="shared" si="6"/>
        <v>0</v>
      </c>
      <c r="BH149" s="175">
        <f t="shared" si="7"/>
        <v>0</v>
      </c>
      <c r="BI149" s="175">
        <f t="shared" si="8"/>
        <v>0</v>
      </c>
      <c r="BJ149" s="17" t="s">
        <v>124</v>
      </c>
      <c r="BK149" s="175">
        <f t="shared" si="9"/>
        <v>0</v>
      </c>
      <c r="BL149" s="17" t="s">
        <v>129</v>
      </c>
      <c r="BM149" s="174" t="s">
        <v>527</v>
      </c>
    </row>
    <row r="150" spans="1:65" s="2" customFormat="1" ht="16.5" customHeight="1">
      <c r="A150" s="32"/>
      <c r="B150" s="161"/>
      <c r="C150" s="200" t="s">
        <v>233</v>
      </c>
      <c r="D150" s="200" t="s">
        <v>178</v>
      </c>
      <c r="E150" s="201" t="s">
        <v>528</v>
      </c>
      <c r="F150" s="202" t="s">
        <v>529</v>
      </c>
      <c r="G150" s="203" t="s">
        <v>219</v>
      </c>
      <c r="H150" s="204">
        <v>4</v>
      </c>
      <c r="I150" s="205"/>
      <c r="J150" s="206">
        <f t="shared" si="0"/>
        <v>0</v>
      </c>
      <c r="K150" s="207"/>
      <c r="L150" s="208"/>
      <c r="M150" s="209" t="s">
        <v>1</v>
      </c>
      <c r="N150" s="210" t="s">
        <v>41</v>
      </c>
      <c r="O150" s="58"/>
      <c r="P150" s="172">
        <f t="shared" si="1"/>
        <v>0</v>
      </c>
      <c r="Q150" s="172">
        <v>4.0000000000000002E-4</v>
      </c>
      <c r="R150" s="172">
        <f t="shared" si="2"/>
        <v>1.6000000000000001E-3</v>
      </c>
      <c r="S150" s="172">
        <v>0</v>
      </c>
      <c r="T150" s="173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4" t="s">
        <v>161</v>
      </c>
      <c r="AT150" s="174" t="s">
        <v>178</v>
      </c>
      <c r="AU150" s="174" t="s">
        <v>124</v>
      </c>
      <c r="AY150" s="17" t="s">
        <v>122</v>
      </c>
      <c r="BE150" s="175">
        <f t="shared" si="4"/>
        <v>0</v>
      </c>
      <c r="BF150" s="175">
        <f t="shared" si="5"/>
        <v>0</v>
      </c>
      <c r="BG150" s="175">
        <f t="shared" si="6"/>
        <v>0</v>
      </c>
      <c r="BH150" s="175">
        <f t="shared" si="7"/>
        <v>0</v>
      </c>
      <c r="BI150" s="175">
        <f t="shared" si="8"/>
        <v>0</v>
      </c>
      <c r="BJ150" s="17" t="s">
        <v>124</v>
      </c>
      <c r="BK150" s="175">
        <f t="shared" si="9"/>
        <v>0</v>
      </c>
      <c r="BL150" s="17" t="s">
        <v>129</v>
      </c>
      <c r="BM150" s="174" t="s">
        <v>530</v>
      </c>
    </row>
    <row r="151" spans="1:65" s="2" customFormat="1" ht="16.5" customHeight="1">
      <c r="A151" s="32"/>
      <c r="B151" s="161"/>
      <c r="C151" s="200" t="s">
        <v>296</v>
      </c>
      <c r="D151" s="200" t="s">
        <v>178</v>
      </c>
      <c r="E151" s="201" t="s">
        <v>531</v>
      </c>
      <c r="F151" s="202" t="s">
        <v>532</v>
      </c>
      <c r="G151" s="203" t="s">
        <v>219</v>
      </c>
      <c r="H151" s="204">
        <v>6</v>
      </c>
      <c r="I151" s="205"/>
      <c r="J151" s="206">
        <f t="shared" si="0"/>
        <v>0</v>
      </c>
      <c r="K151" s="207"/>
      <c r="L151" s="208"/>
      <c r="M151" s="209" t="s">
        <v>1</v>
      </c>
      <c r="N151" s="210" t="s">
        <v>41</v>
      </c>
      <c r="O151" s="58"/>
      <c r="P151" s="172">
        <f t="shared" si="1"/>
        <v>0</v>
      </c>
      <c r="Q151" s="172">
        <v>4.0000000000000002E-4</v>
      </c>
      <c r="R151" s="172">
        <f t="shared" si="2"/>
        <v>2.4000000000000002E-3</v>
      </c>
      <c r="S151" s="172">
        <v>0</v>
      </c>
      <c r="T151" s="173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4" t="s">
        <v>161</v>
      </c>
      <c r="AT151" s="174" t="s">
        <v>178</v>
      </c>
      <c r="AU151" s="174" t="s">
        <v>124</v>
      </c>
      <c r="AY151" s="17" t="s">
        <v>122</v>
      </c>
      <c r="BE151" s="175">
        <f t="shared" si="4"/>
        <v>0</v>
      </c>
      <c r="BF151" s="175">
        <f t="shared" si="5"/>
        <v>0</v>
      </c>
      <c r="BG151" s="175">
        <f t="shared" si="6"/>
        <v>0</v>
      </c>
      <c r="BH151" s="175">
        <f t="shared" si="7"/>
        <v>0</v>
      </c>
      <c r="BI151" s="175">
        <f t="shared" si="8"/>
        <v>0</v>
      </c>
      <c r="BJ151" s="17" t="s">
        <v>124</v>
      </c>
      <c r="BK151" s="175">
        <f t="shared" si="9"/>
        <v>0</v>
      </c>
      <c r="BL151" s="17" t="s">
        <v>129</v>
      </c>
      <c r="BM151" s="174" t="s">
        <v>533</v>
      </c>
    </row>
    <row r="152" spans="1:65" s="2" customFormat="1" ht="24" customHeight="1">
      <c r="A152" s="32"/>
      <c r="B152" s="161"/>
      <c r="C152" s="162" t="s">
        <v>237</v>
      </c>
      <c r="D152" s="162" t="s">
        <v>125</v>
      </c>
      <c r="E152" s="163" t="s">
        <v>534</v>
      </c>
      <c r="F152" s="164" t="s">
        <v>535</v>
      </c>
      <c r="G152" s="165" t="s">
        <v>219</v>
      </c>
      <c r="H152" s="166">
        <v>42</v>
      </c>
      <c r="I152" s="167"/>
      <c r="J152" s="168">
        <f t="shared" si="0"/>
        <v>0</v>
      </c>
      <c r="K152" s="169"/>
      <c r="L152" s="33"/>
      <c r="M152" s="170" t="s">
        <v>1</v>
      </c>
      <c r="N152" s="171" t="s">
        <v>41</v>
      </c>
      <c r="O152" s="58"/>
      <c r="P152" s="172">
        <f t="shared" si="1"/>
        <v>0</v>
      </c>
      <c r="Q152" s="172">
        <v>4.8000000000000001E-4</v>
      </c>
      <c r="R152" s="172">
        <f t="shared" si="2"/>
        <v>2.0160000000000001E-2</v>
      </c>
      <c r="S152" s="172">
        <v>0</v>
      </c>
      <c r="T152" s="173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4" t="s">
        <v>129</v>
      </c>
      <c r="AT152" s="174" t="s">
        <v>125</v>
      </c>
      <c r="AU152" s="174" t="s">
        <v>124</v>
      </c>
      <c r="AY152" s="17" t="s">
        <v>122</v>
      </c>
      <c r="BE152" s="175">
        <f t="shared" si="4"/>
        <v>0</v>
      </c>
      <c r="BF152" s="175">
        <f t="shared" si="5"/>
        <v>0</v>
      </c>
      <c r="BG152" s="175">
        <f t="shared" si="6"/>
        <v>0</v>
      </c>
      <c r="BH152" s="175">
        <f t="shared" si="7"/>
        <v>0</v>
      </c>
      <c r="BI152" s="175">
        <f t="shared" si="8"/>
        <v>0</v>
      </c>
      <c r="BJ152" s="17" t="s">
        <v>124</v>
      </c>
      <c r="BK152" s="175">
        <f t="shared" si="9"/>
        <v>0</v>
      </c>
      <c r="BL152" s="17" t="s">
        <v>129</v>
      </c>
      <c r="BM152" s="174" t="s">
        <v>536</v>
      </c>
    </row>
    <row r="153" spans="1:65" s="2" customFormat="1" ht="24" customHeight="1">
      <c r="A153" s="32"/>
      <c r="B153" s="161"/>
      <c r="C153" s="200" t="s">
        <v>241</v>
      </c>
      <c r="D153" s="200" t="s">
        <v>178</v>
      </c>
      <c r="E153" s="201" t="s">
        <v>537</v>
      </c>
      <c r="F153" s="202" t="s">
        <v>538</v>
      </c>
      <c r="G153" s="203" t="s">
        <v>219</v>
      </c>
      <c r="H153" s="204">
        <v>42.42</v>
      </c>
      <c r="I153" s="205"/>
      <c r="J153" s="206">
        <f t="shared" si="0"/>
        <v>0</v>
      </c>
      <c r="K153" s="207"/>
      <c r="L153" s="208"/>
      <c r="M153" s="209" t="s">
        <v>1</v>
      </c>
      <c r="N153" s="210" t="s">
        <v>41</v>
      </c>
      <c r="O153" s="58"/>
      <c r="P153" s="172">
        <f t="shared" si="1"/>
        <v>0</v>
      </c>
      <c r="Q153" s="172">
        <v>1.2E-2</v>
      </c>
      <c r="R153" s="172">
        <f t="shared" si="2"/>
        <v>0.50904000000000005</v>
      </c>
      <c r="S153" s="172">
        <v>0</v>
      </c>
      <c r="T153" s="173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4" t="s">
        <v>161</v>
      </c>
      <c r="AT153" s="174" t="s">
        <v>178</v>
      </c>
      <c r="AU153" s="174" t="s">
        <v>124</v>
      </c>
      <c r="AY153" s="17" t="s">
        <v>122</v>
      </c>
      <c r="BE153" s="175">
        <f t="shared" si="4"/>
        <v>0</v>
      </c>
      <c r="BF153" s="175">
        <f t="shared" si="5"/>
        <v>0</v>
      </c>
      <c r="BG153" s="175">
        <f t="shared" si="6"/>
        <v>0</v>
      </c>
      <c r="BH153" s="175">
        <f t="shared" si="7"/>
        <v>0</v>
      </c>
      <c r="BI153" s="175">
        <f t="shared" si="8"/>
        <v>0</v>
      </c>
      <c r="BJ153" s="17" t="s">
        <v>124</v>
      </c>
      <c r="BK153" s="175">
        <f t="shared" si="9"/>
        <v>0</v>
      </c>
      <c r="BL153" s="17" t="s">
        <v>129</v>
      </c>
      <c r="BM153" s="174" t="s">
        <v>539</v>
      </c>
    </row>
    <row r="154" spans="1:65" s="14" customFormat="1" ht="11.25">
      <c r="B154" s="184"/>
      <c r="D154" s="177" t="s">
        <v>131</v>
      </c>
      <c r="F154" s="186" t="s">
        <v>540</v>
      </c>
      <c r="H154" s="187">
        <v>42.42</v>
      </c>
      <c r="I154" s="188"/>
      <c r="L154" s="184"/>
      <c r="M154" s="189"/>
      <c r="N154" s="190"/>
      <c r="O154" s="190"/>
      <c r="P154" s="190"/>
      <c r="Q154" s="190"/>
      <c r="R154" s="190"/>
      <c r="S154" s="190"/>
      <c r="T154" s="191"/>
      <c r="AT154" s="185" t="s">
        <v>131</v>
      </c>
      <c r="AU154" s="185" t="s">
        <v>124</v>
      </c>
      <c r="AV154" s="14" t="s">
        <v>124</v>
      </c>
      <c r="AW154" s="14" t="s">
        <v>3</v>
      </c>
      <c r="AX154" s="14" t="s">
        <v>83</v>
      </c>
      <c r="AY154" s="185" t="s">
        <v>122</v>
      </c>
    </row>
    <row r="155" spans="1:65" s="2" customFormat="1" ht="24" customHeight="1">
      <c r="A155" s="32"/>
      <c r="B155" s="161"/>
      <c r="C155" s="162" t="s">
        <v>283</v>
      </c>
      <c r="D155" s="162" t="s">
        <v>125</v>
      </c>
      <c r="E155" s="163" t="s">
        <v>541</v>
      </c>
      <c r="F155" s="164" t="s">
        <v>542</v>
      </c>
      <c r="G155" s="165" t="s">
        <v>219</v>
      </c>
      <c r="H155" s="166">
        <v>42</v>
      </c>
      <c r="I155" s="167"/>
      <c r="J155" s="168">
        <f>ROUND(I155*H155,2)</f>
        <v>0</v>
      </c>
      <c r="K155" s="169"/>
      <c r="L155" s="33"/>
      <c r="M155" s="170" t="s">
        <v>1</v>
      </c>
      <c r="N155" s="171" t="s">
        <v>41</v>
      </c>
      <c r="O155" s="58"/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4" t="s">
        <v>129</v>
      </c>
      <c r="AT155" s="174" t="s">
        <v>125</v>
      </c>
      <c r="AU155" s="174" t="s">
        <v>124</v>
      </c>
      <c r="AY155" s="17" t="s">
        <v>122</v>
      </c>
      <c r="BE155" s="175">
        <f>IF(N155="základná",J155,0)</f>
        <v>0</v>
      </c>
      <c r="BF155" s="175">
        <f>IF(N155="znížená",J155,0)</f>
        <v>0</v>
      </c>
      <c r="BG155" s="175">
        <f>IF(N155="zákl. prenesená",J155,0)</f>
        <v>0</v>
      </c>
      <c r="BH155" s="175">
        <f>IF(N155="zníž. prenesená",J155,0)</f>
        <v>0</v>
      </c>
      <c r="BI155" s="175">
        <f>IF(N155="nulová",J155,0)</f>
        <v>0</v>
      </c>
      <c r="BJ155" s="17" t="s">
        <v>124</v>
      </c>
      <c r="BK155" s="175">
        <f>ROUND(I155*H155,2)</f>
        <v>0</v>
      </c>
      <c r="BL155" s="17" t="s">
        <v>129</v>
      </c>
      <c r="BM155" s="174" t="s">
        <v>543</v>
      </c>
    </row>
    <row r="156" spans="1:65" s="2" customFormat="1" ht="24" customHeight="1">
      <c r="A156" s="32"/>
      <c r="B156" s="161"/>
      <c r="C156" s="162" t="s">
        <v>254</v>
      </c>
      <c r="D156" s="162" t="s">
        <v>125</v>
      </c>
      <c r="E156" s="163" t="s">
        <v>544</v>
      </c>
      <c r="F156" s="164" t="s">
        <v>545</v>
      </c>
      <c r="G156" s="165" t="s">
        <v>208</v>
      </c>
      <c r="H156" s="166">
        <v>19.600000000000001</v>
      </c>
      <c r="I156" s="167"/>
      <c r="J156" s="168">
        <f>ROUND(I156*H156,2)</f>
        <v>0</v>
      </c>
      <c r="K156" s="169"/>
      <c r="L156" s="33"/>
      <c r="M156" s="170" t="s">
        <v>1</v>
      </c>
      <c r="N156" s="171" t="s">
        <v>41</v>
      </c>
      <c r="O156" s="58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4" t="s">
        <v>129</v>
      </c>
      <c r="AT156" s="174" t="s">
        <v>125</v>
      </c>
      <c r="AU156" s="174" t="s">
        <v>124</v>
      </c>
      <c r="AY156" s="17" t="s">
        <v>122</v>
      </c>
      <c r="BE156" s="175">
        <f>IF(N156="základná",J156,0)</f>
        <v>0</v>
      </c>
      <c r="BF156" s="175">
        <f>IF(N156="znížená",J156,0)</f>
        <v>0</v>
      </c>
      <c r="BG156" s="175">
        <f>IF(N156="zákl. prenesená",J156,0)</f>
        <v>0</v>
      </c>
      <c r="BH156" s="175">
        <f>IF(N156="zníž. prenesená",J156,0)</f>
        <v>0</v>
      </c>
      <c r="BI156" s="175">
        <f>IF(N156="nulová",J156,0)</f>
        <v>0</v>
      </c>
      <c r="BJ156" s="17" t="s">
        <v>124</v>
      </c>
      <c r="BK156" s="175">
        <f>ROUND(I156*H156,2)</f>
        <v>0</v>
      </c>
      <c r="BL156" s="17" t="s">
        <v>129</v>
      </c>
      <c r="BM156" s="174" t="s">
        <v>546</v>
      </c>
    </row>
    <row r="157" spans="1:65" s="14" customFormat="1" ht="11.25">
      <c r="B157" s="184"/>
      <c r="D157" s="177" t="s">
        <v>131</v>
      </c>
      <c r="E157" s="185" t="s">
        <v>1</v>
      </c>
      <c r="F157" s="186" t="s">
        <v>547</v>
      </c>
      <c r="H157" s="187">
        <v>19.600000000000001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131</v>
      </c>
      <c r="AU157" s="185" t="s">
        <v>124</v>
      </c>
      <c r="AV157" s="14" t="s">
        <v>124</v>
      </c>
      <c r="AW157" s="14" t="s">
        <v>31</v>
      </c>
      <c r="AX157" s="14" t="s">
        <v>75</v>
      </c>
      <c r="AY157" s="185" t="s">
        <v>122</v>
      </c>
    </row>
    <row r="158" spans="1:65" s="15" customFormat="1" ht="11.25">
      <c r="B158" s="192"/>
      <c r="D158" s="177" t="s">
        <v>131</v>
      </c>
      <c r="E158" s="193" t="s">
        <v>1</v>
      </c>
      <c r="F158" s="194" t="s">
        <v>138</v>
      </c>
      <c r="H158" s="195">
        <v>19.600000000000001</v>
      </c>
      <c r="I158" s="196"/>
      <c r="L158" s="192"/>
      <c r="M158" s="197"/>
      <c r="N158" s="198"/>
      <c r="O158" s="198"/>
      <c r="P158" s="198"/>
      <c r="Q158" s="198"/>
      <c r="R158" s="198"/>
      <c r="S158" s="198"/>
      <c r="T158" s="199"/>
      <c r="AT158" s="193" t="s">
        <v>131</v>
      </c>
      <c r="AU158" s="193" t="s">
        <v>124</v>
      </c>
      <c r="AV158" s="15" t="s">
        <v>129</v>
      </c>
      <c r="AW158" s="15" t="s">
        <v>31</v>
      </c>
      <c r="AX158" s="15" t="s">
        <v>83</v>
      </c>
      <c r="AY158" s="193" t="s">
        <v>122</v>
      </c>
    </row>
    <row r="159" spans="1:65" s="2" customFormat="1" ht="16.5" customHeight="1">
      <c r="A159" s="32"/>
      <c r="B159" s="161"/>
      <c r="C159" s="200" t="s">
        <v>259</v>
      </c>
      <c r="D159" s="200" t="s">
        <v>178</v>
      </c>
      <c r="E159" s="201" t="s">
        <v>548</v>
      </c>
      <c r="F159" s="202" t="s">
        <v>549</v>
      </c>
      <c r="G159" s="203" t="s">
        <v>550</v>
      </c>
      <c r="H159" s="204">
        <v>692.86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41</v>
      </c>
      <c r="O159" s="58"/>
      <c r="P159" s="172">
        <f>O159*H159</f>
        <v>0</v>
      </c>
      <c r="Q159" s="172">
        <v>2.9999999999999997E-4</v>
      </c>
      <c r="R159" s="172">
        <f>Q159*H159</f>
        <v>0.20785799999999999</v>
      </c>
      <c r="S159" s="172">
        <v>0</v>
      </c>
      <c r="T159" s="173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4" t="s">
        <v>161</v>
      </c>
      <c r="AT159" s="174" t="s">
        <v>178</v>
      </c>
      <c r="AU159" s="174" t="s">
        <v>124</v>
      </c>
      <c r="AY159" s="17" t="s">
        <v>122</v>
      </c>
      <c r="BE159" s="175">
        <f>IF(N159="základná",J159,0)</f>
        <v>0</v>
      </c>
      <c r="BF159" s="175">
        <f>IF(N159="znížená",J159,0)</f>
        <v>0</v>
      </c>
      <c r="BG159" s="175">
        <f>IF(N159="zákl. prenesená",J159,0)</f>
        <v>0</v>
      </c>
      <c r="BH159" s="175">
        <f>IF(N159="zníž. prenesená",J159,0)</f>
        <v>0</v>
      </c>
      <c r="BI159" s="175">
        <f>IF(N159="nulová",J159,0)</f>
        <v>0</v>
      </c>
      <c r="BJ159" s="17" t="s">
        <v>124</v>
      </c>
      <c r="BK159" s="175">
        <f>ROUND(I159*H159,2)</f>
        <v>0</v>
      </c>
      <c r="BL159" s="17" t="s">
        <v>129</v>
      </c>
      <c r="BM159" s="174" t="s">
        <v>551</v>
      </c>
    </row>
    <row r="160" spans="1:65" s="14" customFormat="1" ht="11.25">
      <c r="B160" s="184"/>
      <c r="D160" s="177" t="s">
        <v>131</v>
      </c>
      <c r="F160" s="186" t="s">
        <v>552</v>
      </c>
      <c r="H160" s="187">
        <v>692.86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5" t="s">
        <v>131</v>
      </c>
      <c r="AU160" s="185" t="s">
        <v>124</v>
      </c>
      <c r="AV160" s="14" t="s">
        <v>124</v>
      </c>
      <c r="AW160" s="14" t="s">
        <v>3</v>
      </c>
      <c r="AX160" s="14" t="s">
        <v>83</v>
      </c>
      <c r="AY160" s="185" t="s">
        <v>122</v>
      </c>
    </row>
    <row r="161" spans="1:65" s="12" customFormat="1" ht="22.9" customHeight="1">
      <c r="B161" s="148"/>
      <c r="D161" s="149" t="s">
        <v>74</v>
      </c>
      <c r="E161" s="159" t="s">
        <v>124</v>
      </c>
      <c r="F161" s="159" t="s">
        <v>253</v>
      </c>
      <c r="I161" s="151"/>
      <c r="J161" s="160">
        <f>BK161</f>
        <v>0</v>
      </c>
      <c r="L161" s="148"/>
      <c r="M161" s="153"/>
      <c r="N161" s="154"/>
      <c r="O161" s="154"/>
      <c r="P161" s="155">
        <f>SUM(P162:P169)</f>
        <v>0</v>
      </c>
      <c r="Q161" s="154"/>
      <c r="R161" s="155">
        <f>SUM(R162:R169)</f>
        <v>5.7224700000000003E-2</v>
      </c>
      <c r="S161" s="154"/>
      <c r="T161" s="156">
        <f>SUM(T162:T169)</f>
        <v>0</v>
      </c>
      <c r="AR161" s="149" t="s">
        <v>83</v>
      </c>
      <c r="AT161" s="157" t="s">
        <v>74</v>
      </c>
      <c r="AU161" s="157" t="s">
        <v>83</v>
      </c>
      <c r="AY161" s="149" t="s">
        <v>122</v>
      </c>
      <c r="BK161" s="158">
        <f>SUM(BK162:BK169)</f>
        <v>0</v>
      </c>
    </row>
    <row r="162" spans="1:65" s="2" customFormat="1" ht="24" customHeight="1">
      <c r="A162" s="32"/>
      <c r="B162" s="161"/>
      <c r="C162" s="162" t="s">
        <v>266</v>
      </c>
      <c r="D162" s="162" t="s">
        <v>125</v>
      </c>
      <c r="E162" s="163" t="s">
        <v>553</v>
      </c>
      <c r="F162" s="164" t="s">
        <v>554</v>
      </c>
      <c r="G162" s="165" t="s">
        <v>208</v>
      </c>
      <c r="H162" s="166">
        <v>130.65</v>
      </c>
      <c r="I162" s="167"/>
      <c r="J162" s="168">
        <f>ROUND(I162*H162,2)</f>
        <v>0</v>
      </c>
      <c r="K162" s="169"/>
      <c r="L162" s="33"/>
      <c r="M162" s="170" t="s">
        <v>1</v>
      </c>
      <c r="N162" s="171" t="s">
        <v>41</v>
      </c>
      <c r="O162" s="58"/>
      <c r="P162" s="172">
        <f>O162*H162</f>
        <v>0</v>
      </c>
      <c r="Q162" s="172">
        <v>3.0000000000000001E-5</v>
      </c>
      <c r="R162" s="172">
        <f>Q162*H162</f>
        <v>3.9195000000000002E-3</v>
      </c>
      <c r="S162" s="172">
        <v>0</v>
      </c>
      <c r="T162" s="17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4" t="s">
        <v>129</v>
      </c>
      <c r="AT162" s="174" t="s">
        <v>125</v>
      </c>
      <c r="AU162" s="174" t="s">
        <v>124</v>
      </c>
      <c r="AY162" s="17" t="s">
        <v>122</v>
      </c>
      <c r="BE162" s="175">
        <f>IF(N162="základná",J162,0)</f>
        <v>0</v>
      </c>
      <c r="BF162" s="175">
        <f>IF(N162="znížená",J162,0)</f>
        <v>0</v>
      </c>
      <c r="BG162" s="175">
        <f>IF(N162="zákl. prenesená",J162,0)</f>
        <v>0</v>
      </c>
      <c r="BH162" s="175">
        <f>IF(N162="zníž. prenesená",J162,0)</f>
        <v>0</v>
      </c>
      <c r="BI162" s="175">
        <f>IF(N162="nulová",J162,0)</f>
        <v>0</v>
      </c>
      <c r="BJ162" s="17" t="s">
        <v>124</v>
      </c>
      <c r="BK162" s="175">
        <f>ROUND(I162*H162,2)</f>
        <v>0</v>
      </c>
      <c r="BL162" s="17" t="s">
        <v>129</v>
      </c>
      <c r="BM162" s="174" t="s">
        <v>555</v>
      </c>
    </row>
    <row r="163" spans="1:65" s="14" customFormat="1" ht="11.25">
      <c r="B163" s="184"/>
      <c r="D163" s="177" t="s">
        <v>131</v>
      </c>
      <c r="E163" s="185" t="s">
        <v>1</v>
      </c>
      <c r="F163" s="186" t="s">
        <v>547</v>
      </c>
      <c r="H163" s="187">
        <v>19.600000000000001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5" t="s">
        <v>131</v>
      </c>
      <c r="AU163" s="185" t="s">
        <v>124</v>
      </c>
      <c r="AV163" s="14" t="s">
        <v>124</v>
      </c>
      <c r="AW163" s="14" t="s">
        <v>31</v>
      </c>
      <c r="AX163" s="14" t="s">
        <v>75</v>
      </c>
      <c r="AY163" s="185" t="s">
        <v>122</v>
      </c>
    </row>
    <row r="164" spans="1:65" s="14" customFormat="1" ht="11.25">
      <c r="B164" s="184"/>
      <c r="D164" s="177" t="s">
        <v>131</v>
      </c>
      <c r="E164" s="185" t="s">
        <v>1</v>
      </c>
      <c r="F164" s="186" t="s">
        <v>556</v>
      </c>
      <c r="H164" s="187">
        <v>39.15</v>
      </c>
      <c r="I164" s="188"/>
      <c r="L164" s="184"/>
      <c r="M164" s="189"/>
      <c r="N164" s="190"/>
      <c r="O164" s="190"/>
      <c r="P164" s="190"/>
      <c r="Q164" s="190"/>
      <c r="R164" s="190"/>
      <c r="S164" s="190"/>
      <c r="T164" s="191"/>
      <c r="AT164" s="185" t="s">
        <v>131</v>
      </c>
      <c r="AU164" s="185" t="s">
        <v>124</v>
      </c>
      <c r="AV164" s="14" t="s">
        <v>124</v>
      </c>
      <c r="AW164" s="14" t="s">
        <v>31</v>
      </c>
      <c r="AX164" s="14" t="s">
        <v>75</v>
      </c>
      <c r="AY164" s="185" t="s">
        <v>122</v>
      </c>
    </row>
    <row r="165" spans="1:65" s="14" customFormat="1" ht="11.25">
      <c r="B165" s="184"/>
      <c r="D165" s="177" t="s">
        <v>131</v>
      </c>
      <c r="E165" s="185" t="s">
        <v>1</v>
      </c>
      <c r="F165" s="186" t="s">
        <v>557</v>
      </c>
      <c r="H165" s="187">
        <v>51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131</v>
      </c>
      <c r="AU165" s="185" t="s">
        <v>124</v>
      </c>
      <c r="AV165" s="14" t="s">
        <v>124</v>
      </c>
      <c r="AW165" s="14" t="s">
        <v>31</v>
      </c>
      <c r="AX165" s="14" t="s">
        <v>75</v>
      </c>
      <c r="AY165" s="185" t="s">
        <v>122</v>
      </c>
    </row>
    <row r="166" spans="1:65" s="14" customFormat="1" ht="11.25">
      <c r="B166" s="184"/>
      <c r="D166" s="177" t="s">
        <v>131</v>
      </c>
      <c r="E166" s="185" t="s">
        <v>1</v>
      </c>
      <c r="F166" s="186" t="s">
        <v>558</v>
      </c>
      <c r="H166" s="187">
        <v>20.9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5" t="s">
        <v>131</v>
      </c>
      <c r="AU166" s="185" t="s">
        <v>124</v>
      </c>
      <c r="AV166" s="14" t="s">
        <v>124</v>
      </c>
      <c r="AW166" s="14" t="s">
        <v>31</v>
      </c>
      <c r="AX166" s="14" t="s">
        <v>75</v>
      </c>
      <c r="AY166" s="185" t="s">
        <v>122</v>
      </c>
    </row>
    <row r="167" spans="1:65" s="15" customFormat="1" ht="11.25">
      <c r="B167" s="192"/>
      <c r="D167" s="177" t="s">
        <v>131</v>
      </c>
      <c r="E167" s="193" t="s">
        <v>1</v>
      </c>
      <c r="F167" s="194" t="s">
        <v>138</v>
      </c>
      <c r="H167" s="195">
        <v>130.65</v>
      </c>
      <c r="I167" s="196"/>
      <c r="L167" s="192"/>
      <c r="M167" s="197"/>
      <c r="N167" s="198"/>
      <c r="O167" s="198"/>
      <c r="P167" s="198"/>
      <c r="Q167" s="198"/>
      <c r="R167" s="198"/>
      <c r="S167" s="198"/>
      <c r="T167" s="199"/>
      <c r="AT167" s="193" t="s">
        <v>131</v>
      </c>
      <c r="AU167" s="193" t="s">
        <v>124</v>
      </c>
      <c r="AV167" s="15" t="s">
        <v>129</v>
      </c>
      <c r="AW167" s="15" t="s">
        <v>31</v>
      </c>
      <c r="AX167" s="15" t="s">
        <v>83</v>
      </c>
      <c r="AY167" s="193" t="s">
        <v>122</v>
      </c>
    </row>
    <row r="168" spans="1:65" s="2" customFormat="1" ht="16.5" customHeight="1">
      <c r="A168" s="32"/>
      <c r="B168" s="161"/>
      <c r="C168" s="200" t="s">
        <v>249</v>
      </c>
      <c r="D168" s="200" t="s">
        <v>178</v>
      </c>
      <c r="E168" s="201" t="s">
        <v>260</v>
      </c>
      <c r="F168" s="202" t="s">
        <v>261</v>
      </c>
      <c r="G168" s="203" t="s">
        <v>208</v>
      </c>
      <c r="H168" s="204">
        <v>133.26300000000001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58"/>
      <c r="P168" s="172">
        <f>O168*H168</f>
        <v>0</v>
      </c>
      <c r="Q168" s="172">
        <v>4.0000000000000002E-4</v>
      </c>
      <c r="R168" s="172">
        <f>Q168*H168</f>
        <v>5.3305200000000004E-2</v>
      </c>
      <c r="S168" s="172">
        <v>0</v>
      </c>
      <c r="T168" s="17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4" t="s">
        <v>161</v>
      </c>
      <c r="AT168" s="174" t="s">
        <v>178</v>
      </c>
      <c r="AU168" s="174" t="s">
        <v>124</v>
      </c>
      <c r="AY168" s="17" t="s">
        <v>122</v>
      </c>
      <c r="BE168" s="175">
        <f>IF(N168="základná",J168,0)</f>
        <v>0</v>
      </c>
      <c r="BF168" s="175">
        <f>IF(N168="znížená",J168,0)</f>
        <v>0</v>
      </c>
      <c r="BG168" s="175">
        <f>IF(N168="zákl. prenesená",J168,0)</f>
        <v>0</v>
      </c>
      <c r="BH168" s="175">
        <f>IF(N168="zníž. prenesená",J168,0)</f>
        <v>0</v>
      </c>
      <c r="BI168" s="175">
        <f>IF(N168="nulová",J168,0)</f>
        <v>0</v>
      </c>
      <c r="BJ168" s="17" t="s">
        <v>124</v>
      </c>
      <c r="BK168" s="175">
        <f>ROUND(I168*H168,2)</f>
        <v>0</v>
      </c>
      <c r="BL168" s="17" t="s">
        <v>129</v>
      </c>
      <c r="BM168" s="174" t="s">
        <v>559</v>
      </c>
    </row>
    <row r="169" spans="1:65" s="14" customFormat="1" ht="11.25">
      <c r="B169" s="184"/>
      <c r="D169" s="177" t="s">
        <v>131</v>
      </c>
      <c r="F169" s="186" t="s">
        <v>560</v>
      </c>
      <c r="H169" s="187">
        <v>133.26300000000001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5" t="s">
        <v>131</v>
      </c>
      <c r="AU169" s="185" t="s">
        <v>124</v>
      </c>
      <c r="AV169" s="14" t="s">
        <v>124</v>
      </c>
      <c r="AW169" s="14" t="s">
        <v>3</v>
      </c>
      <c r="AX169" s="14" t="s">
        <v>83</v>
      </c>
      <c r="AY169" s="185" t="s">
        <v>122</v>
      </c>
    </row>
    <row r="170" spans="1:65" s="12" customFormat="1" ht="22.9" customHeight="1">
      <c r="B170" s="148"/>
      <c r="D170" s="149" t="s">
        <v>74</v>
      </c>
      <c r="E170" s="159" t="s">
        <v>254</v>
      </c>
      <c r="F170" s="159" t="s">
        <v>419</v>
      </c>
      <c r="I170" s="151"/>
      <c r="J170" s="160">
        <f>BK170</f>
        <v>0</v>
      </c>
      <c r="L170" s="148"/>
      <c r="M170" s="153"/>
      <c r="N170" s="154"/>
      <c r="O170" s="154"/>
      <c r="P170" s="155">
        <f>SUM(P171:P178)</f>
        <v>0</v>
      </c>
      <c r="Q170" s="154"/>
      <c r="R170" s="155">
        <f>SUM(R171:R178)</f>
        <v>8.2771567199999989</v>
      </c>
      <c r="S170" s="154"/>
      <c r="T170" s="156">
        <f>SUM(T171:T178)</f>
        <v>0</v>
      </c>
      <c r="AR170" s="149" t="s">
        <v>83</v>
      </c>
      <c r="AT170" s="157" t="s">
        <v>74</v>
      </c>
      <c r="AU170" s="157" t="s">
        <v>83</v>
      </c>
      <c r="AY170" s="149" t="s">
        <v>122</v>
      </c>
      <c r="BK170" s="158">
        <f>SUM(BK171:BK178)</f>
        <v>0</v>
      </c>
    </row>
    <row r="171" spans="1:65" s="2" customFormat="1" ht="36" customHeight="1">
      <c r="A171" s="32"/>
      <c r="B171" s="161"/>
      <c r="C171" s="162" t="s">
        <v>205</v>
      </c>
      <c r="D171" s="162" t="s">
        <v>125</v>
      </c>
      <c r="E171" s="163" t="s">
        <v>561</v>
      </c>
      <c r="F171" s="164" t="s">
        <v>562</v>
      </c>
      <c r="G171" s="165" t="s">
        <v>299</v>
      </c>
      <c r="H171" s="166">
        <v>32.4</v>
      </c>
      <c r="I171" s="167"/>
      <c r="J171" s="168">
        <f>ROUND(I171*H171,2)</f>
        <v>0</v>
      </c>
      <c r="K171" s="169"/>
      <c r="L171" s="33"/>
      <c r="M171" s="170" t="s">
        <v>1</v>
      </c>
      <c r="N171" s="171" t="s">
        <v>41</v>
      </c>
      <c r="O171" s="58"/>
      <c r="P171" s="172">
        <f>O171*H171</f>
        <v>0</v>
      </c>
      <c r="Q171" s="172">
        <v>9.9330000000000002E-2</v>
      </c>
      <c r="R171" s="172">
        <f>Q171*H171</f>
        <v>3.2182919999999999</v>
      </c>
      <c r="S171" s="172">
        <v>0</v>
      </c>
      <c r="T171" s="173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4" t="s">
        <v>129</v>
      </c>
      <c r="AT171" s="174" t="s">
        <v>125</v>
      </c>
      <c r="AU171" s="174" t="s">
        <v>124</v>
      </c>
      <c r="AY171" s="17" t="s">
        <v>122</v>
      </c>
      <c r="BE171" s="175">
        <f>IF(N171="základná",J171,0)</f>
        <v>0</v>
      </c>
      <c r="BF171" s="175">
        <f>IF(N171="znížená",J171,0)</f>
        <v>0</v>
      </c>
      <c r="BG171" s="175">
        <f>IF(N171="zákl. prenesená",J171,0)</f>
        <v>0</v>
      </c>
      <c r="BH171" s="175">
        <f>IF(N171="zníž. prenesená",J171,0)</f>
        <v>0</v>
      </c>
      <c r="BI171" s="175">
        <f>IF(N171="nulová",J171,0)</f>
        <v>0</v>
      </c>
      <c r="BJ171" s="17" t="s">
        <v>124</v>
      </c>
      <c r="BK171" s="175">
        <f>ROUND(I171*H171,2)</f>
        <v>0</v>
      </c>
      <c r="BL171" s="17" t="s">
        <v>129</v>
      </c>
      <c r="BM171" s="174" t="s">
        <v>563</v>
      </c>
    </row>
    <row r="172" spans="1:65" s="14" customFormat="1" ht="11.25">
      <c r="B172" s="184"/>
      <c r="D172" s="177" t="s">
        <v>131</v>
      </c>
      <c r="E172" s="185" t="s">
        <v>1</v>
      </c>
      <c r="F172" s="186" t="s">
        <v>564</v>
      </c>
      <c r="H172" s="187">
        <v>32.4</v>
      </c>
      <c r="I172" s="188"/>
      <c r="L172" s="184"/>
      <c r="M172" s="189"/>
      <c r="N172" s="190"/>
      <c r="O172" s="190"/>
      <c r="P172" s="190"/>
      <c r="Q172" s="190"/>
      <c r="R172" s="190"/>
      <c r="S172" s="190"/>
      <c r="T172" s="191"/>
      <c r="AT172" s="185" t="s">
        <v>131</v>
      </c>
      <c r="AU172" s="185" t="s">
        <v>124</v>
      </c>
      <c r="AV172" s="14" t="s">
        <v>124</v>
      </c>
      <c r="AW172" s="14" t="s">
        <v>31</v>
      </c>
      <c r="AX172" s="14" t="s">
        <v>75</v>
      </c>
      <c r="AY172" s="185" t="s">
        <v>122</v>
      </c>
    </row>
    <row r="173" spans="1:65" s="15" customFormat="1" ht="11.25">
      <c r="B173" s="192"/>
      <c r="D173" s="177" t="s">
        <v>131</v>
      </c>
      <c r="E173" s="193" t="s">
        <v>1</v>
      </c>
      <c r="F173" s="194" t="s">
        <v>138</v>
      </c>
      <c r="H173" s="195">
        <v>32.4</v>
      </c>
      <c r="I173" s="196"/>
      <c r="L173" s="192"/>
      <c r="M173" s="197"/>
      <c r="N173" s="198"/>
      <c r="O173" s="198"/>
      <c r="P173" s="198"/>
      <c r="Q173" s="198"/>
      <c r="R173" s="198"/>
      <c r="S173" s="198"/>
      <c r="T173" s="199"/>
      <c r="AT173" s="193" t="s">
        <v>131</v>
      </c>
      <c r="AU173" s="193" t="s">
        <v>124</v>
      </c>
      <c r="AV173" s="15" t="s">
        <v>129</v>
      </c>
      <c r="AW173" s="15" t="s">
        <v>31</v>
      </c>
      <c r="AX173" s="15" t="s">
        <v>83</v>
      </c>
      <c r="AY173" s="193" t="s">
        <v>122</v>
      </c>
    </row>
    <row r="174" spans="1:65" s="2" customFormat="1" ht="16.5" customHeight="1">
      <c r="A174" s="32"/>
      <c r="B174" s="161"/>
      <c r="C174" s="200" t="s">
        <v>210</v>
      </c>
      <c r="D174" s="200" t="s">
        <v>178</v>
      </c>
      <c r="E174" s="201" t="s">
        <v>565</v>
      </c>
      <c r="F174" s="202" t="s">
        <v>566</v>
      </c>
      <c r="G174" s="203" t="s">
        <v>219</v>
      </c>
      <c r="H174" s="204">
        <v>32.723999999999997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58"/>
      <c r="P174" s="172">
        <f>O174*H174</f>
        <v>0</v>
      </c>
      <c r="Q174" s="172">
        <v>2.3E-2</v>
      </c>
      <c r="R174" s="172">
        <f>Q174*H174</f>
        <v>0.75265199999999988</v>
      </c>
      <c r="S174" s="172">
        <v>0</v>
      </c>
      <c r="T174" s="173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4" t="s">
        <v>161</v>
      </c>
      <c r="AT174" s="174" t="s">
        <v>178</v>
      </c>
      <c r="AU174" s="174" t="s">
        <v>124</v>
      </c>
      <c r="AY174" s="17" t="s">
        <v>122</v>
      </c>
      <c r="BE174" s="175">
        <f>IF(N174="základná",J174,0)</f>
        <v>0</v>
      </c>
      <c r="BF174" s="175">
        <f>IF(N174="znížená",J174,0)</f>
        <v>0</v>
      </c>
      <c r="BG174" s="175">
        <f>IF(N174="zákl. prenesená",J174,0)</f>
        <v>0</v>
      </c>
      <c r="BH174" s="175">
        <f>IF(N174="zníž. prenesená",J174,0)</f>
        <v>0</v>
      </c>
      <c r="BI174" s="175">
        <f>IF(N174="nulová",J174,0)</f>
        <v>0</v>
      </c>
      <c r="BJ174" s="17" t="s">
        <v>124</v>
      </c>
      <c r="BK174" s="175">
        <f>ROUND(I174*H174,2)</f>
        <v>0</v>
      </c>
      <c r="BL174" s="17" t="s">
        <v>129</v>
      </c>
      <c r="BM174" s="174" t="s">
        <v>567</v>
      </c>
    </row>
    <row r="175" spans="1:65" s="14" customFormat="1" ht="11.25">
      <c r="B175" s="184"/>
      <c r="D175" s="177" t="s">
        <v>131</v>
      </c>
      <c r="F175" s="186" t="s">
        <v>568</v>
      </c>
      <c r="H175" s="187">
        <v>32.723999999999997</v>
      </c>
      <c r="I175" s="188"/>
      <c r="L175" s="184"/>
      <c r="M175" s="189"/>
      <c r="N175" s="190"/>
      <c r="O175" s="190"/>
      <c r="P175" s="190"/>
      <c r="Q175" s="190"/>
      <c r="R175" s="190"/>
      <c r="S175" s="190"/>
      <c r="T175" s="191"/>
      <c r="AT175" s="185" t="s">
        <v>131</v>
      </c>
      <c r="AU175" s="185" t="s">
        <v>124</v>
      </c>
      <c r="AV175" s="14" t="s">
        <v>124</v>
      </c>
      <c r="AW175" s="14" t="s">
        <v>3</v>
      </c>
      <c r="AX175" s="14" t="s">
        <v>83</v>
      </c>
      <c r="AY175" s="185" t="s">
        <v>122</v>
      </c>
    </row>
    <row r="176" spans="1:65" s="2" customFormat="1" ht="24" customHeight="1">
      <c r="A176" s="32"/>
      <c r="B176" s="161"/>
      <c r="C176" s="162" t="s">
        <v>304</v>
      </c>
      <c r="D176" s="162" t="s">
        <v>125</v>
      </c>
      <c r="E176" s="163" t="s">
        <v>569</v>
      </c>
      <c r="F176" s="164" t="s">
        <v>570</v>
      </c>
      <c r="G176" s="165" t="s">
        <v>128</v>
      </c>
      <c r="H176" s="166">
        <v>1.944</v>
      </c>
      <c r="I176" s="167"/>
      <c r="J176" s="168">
        <f>ROUND(I176*H176,2)</f>
        <v>0</v>
      </c>
      <c r="K176" s="169"/>
      <c r="L176" s="33"/>
      <c r="M176" s="170" t="s">
        <v>1</v>
      </c>
      <c r="N176" s="171" t="s">
        <v>41</v>
      </c>
      <c r="O176" s="58"/>
      <c r="P176" s="172">
        <f>O176*H176</f>
        <v>0</v>
      </c>
      <c r="Q176" s="172">
        <v>2.2151299999999998</v>
      </c>
      <c r="R176" s="172">
        <f>Q176*H176</f>
        <v>4.3062127199999995</v>
      </c>
      <c r="S176" s="172">
        <v>0</v>
      </c>
      <c r="T176" s="173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4" t="s">
        <v>129</v>
      </c>
      <c r="AT176" s="174" t="s">
        <v>125</v>
      </c>
      <c r="AU176" s="174" t="s">
        <v>124</v>
      </c>
      <c r="AY176" s="17" t="s">
        <v>122</v>
      </c>
      <c r="BE176" s="175">
        <f>IF(N176="základná",J176,0)</f>
        <v>0</v>
      </c>
      <c r="BF176" s="175">
        <f>IF(N176="znížená",J176,0)</f>
        <v>0</v>
      </c>
      <c r="BG176" s="175">
        <f>IF(N176="zákl. prenesená",J176,0)</f>
        <v>0</v>
      </c>
      <c r="BH176" s="175">
        <f>IF(N176="zníž. prenesená",J176,0)</f>
        <v>0</v>
      </c>
      <c r="BI176" s="175">
        <f>IF(N176="nulová",J176,0)</f>
        <v>0</v>
      </c>
      <c r="BJ176" s="17" t="s">
        <v>124</v>
      </c>
      <c r="BK176" s="175">
        <f>ROUND(I176*H176,2)</f>
        <v>0</v>
      </c>
      <c r="BL176" s="17" t="s">
        <v>129</v>
      </c>
      <c r="BM176" s="174" t="s">
        <v>571</v>
      </c>
    </row>
    <row r="177" spans="1:65" s="14" customFormat="1" ht="11.25">
      <c r="B177" s="184"/>
      <c r="D177" s="177" t="s">
        <v>131</v>
      </c>
      <c r="E177" s="185" t="s">
        <v>1</v>
      </c>
      <c r="F177" s="186" t="s">
        <v>572</v>
      </c>
      <c r="H177" s="187">
        <v>1.944</v>
      </c>
      <c r="I177" s="188"/>
      <c r="L177" s="184"/>
      <c r="M177" s="189"/>
      <c r="N177" s="190"/>
      <c r="O177" s="190"/>
      <c r="P177" s="190"/>
      <c r="Q177" s="190"/>
      <c r="R177" s="190"/>
      <c r="S177" s="190"/>
      <c r="T177" s="191"/>
      <c r="AT177" s="185" t="s">
        <v>131</v>
      </c>
      <c r="AU177" s="185" t="s">
        <v>124</v>
      </c>
      <c r="AV177" s="14" t="s">
        <v>124</v>
      </c>
      <c r="AW177" s="14" t="s">
        <v>31</v>
      </c>
      <c r="AX177" s="14" t="s">
        <v>75</v>
      </c>
      <c r="AY177" s="185" t="s">
        <v>122</v>
      </c>
    </row>
    <row r="178" spans="1:65" s="15" customFormat="1" ht="11.25">
      <c r="B178" s="192"/>
      <c r="D178" s="177" t="s">
        <v>131</v>
      </c>
      <c r="E178" s="193" t="s">
        <v>1</v>
      </c>
      <c r="F178" s="194" t="s">
        <v>138</v>
      </c>
      <c r="H178" s="195">
        <v>1.944</v>
      </c>
      <c r="I178" s="196"/>
      <c r="L178" s="192"/>
      <c r="M178" s="197"/>
      <c r="N178" s="198"/>
      <c r="O178" s="198"/>
      <c r="P178" s="198"/>
      <c r="Q178" s="198"/>
      <c r="R178" s="198"/>
      <c r="S178" s="198"/>
      <c r="T178" s="199"/>
      <c r="AT178" s="193" t="s">
        <v>131</v>
      </c>
      <c r="AU178" s="193" t="s">
        <v>124</v>
      </c>
      <c r="AV178" s="15" t="s">
        <v>129</v>
      </c>
      <c r="AW178" s="15" t="s">
        <v>31</v>
      </c>
      <c r="AX178" s="15" t="s">
        <v>83</v>
      </c>
      <c r="AY178" s="193" t="s">
        <v>122</v>
      </c>
    </row>
    <row r="179" spans="1:65" s="12" customFormat="1" ht="22.9" customHeight="1">
      <c r="B179" s="148"/>
      <c r="D179" s="149" t="s">
        <v>74</v>
      </c>
      <c r="E179" s="159" t="s">
        <v>264</v>
      </c>
      <c r="F179" s="159" t="s">
        <v>265</v>
      </c>
      <c r="I179" s="151"/>
      <c r="J179" s="160">
        <f>BK179</f>
        <v>0</v>
      </c>
      <c r="L179" s="148"/>
      <c r="M179" s="153"/>
      <c r="N179" s="154"/>
      <c r="O179" s="154"/>
      <c r="P179" s="155">
        <f>P180</f>
        <v>0</v>
      </c>
      <c r="Q179" s="154"/>
      <c r="R179" s="155">
        <f>R180</f>
        <v>0</v>
      </c>
      <c r="S179" s="154"/>
      <c r="T179" s="156">
        <f>T180</f>
        <v>0</v>
      </c>
      <c r="AR179" s="149" t="s">
        <v>83</v>
      </c>
      <c r="AT179" s="157" t="s">
        <v>74</v>
      </c>
      <c r="AU179" s="157" t="s">
        <v>83</v>
      </c>
      <c r="AY179" s="149" t="s">
        <v>122</v>
      </c>
      <c r="BK179" s="158">
        <f>BK180</f>
        <v>0</v>
      </c>
    </row>
    <row r="180" spans="1:65" s="2" customFormat="1" ht="24" customHeight="1">
      <c r="A180" s="32"/>
      <c r="B180" s="161"/>
      <c r="C180" s="162" t="s">
        <v>129</v>
      </c>
      <c r="D180" s="162" t="s">
        <v>125</v>
      </c>
      <c r="E180" s="163" t="s">
        <v>267</v>
      </c>
      <c r="F180" s="164" t="s">
        <v>268</v>
      </c>
      <c r="G180" s="165" t="s">
        <v>181</v>
      </c>
      <c r="H180" s="166">
        <v>35.926000000000002</v>
      </c>
      <c r="I180" s="167"/>
      <c r="J180" s="168">
        <f>ROUND(I180*H180,2)</f>
        <v>0</v>
      </c>
      <c r="K180" s="169"/>
      <c r="L180" s="33"/>
      <c r="M180" s="211" t="s">
        <v>1</v>
      </c>
      <c r="N180" s="212" t="s">
        <v>41</v>
      </c>
      <c r="O180" s="213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4" t="s">
        <v>129</v>
      </c>
      <c r="AT180" s="174" t="s">
        <v>125</v>
      </c>
      <c r="AU180" s="174" t="s">
        <v>124</v>
      </c>
      <c r="AY180" s="17" t="s">
        <v>122</v>
      </c>
      <c r="BE180" s="175">
        <f>IF(N180="základná",J180,0)</f>
        <v>0</v>
      </c>
      <c r="BF180" s="175">
        <f>IF(N180="znížená",J180,0)</f>
        <v>0</v>
      </c>
      <c r="BG180" s="175">
        <f>IF(N180="zákl. prenesená",J180,0)</f>
        <v>0</v>
      </c>
      <c r="BH180" s="175">
        <f>IF(N180="zníž. prenesená",J180,0)</f>
        <v>0</v>
      </c>
      <c r="BI180" s="175">
        <f>IF(N180="nulová",J180,0)</f>
        <v>0</v>
      </c>
      <c r="BJ180" s="17" t="s">
        <v>124</v>
      </c>
      <c r="BK180" s="175">
        <f>ROUND(I180*H180,2)</f>
        <v>0</v>
      </c>
      <c r="BL180" s="17" t="s">
        <v>129</v>
      </c>
      <c r="BM180" s="174" t="s">
        <v>573</v>
      </c>
    </row>
    <row r="181" spans="1:65" s="2" customFormat="1" ht="6.95" customHeight="1">
      <c r="A181" s="32"/>
      <c r="B181" s="47"/>
      <c r="C181" s="48"/>
      <c r="D181" s="48"/>
      <c r="E181" s="48"/>
      <c r="F181" s="48"/>
      <c r="G181" s="48"/>
      <c r="H181" s="48"/>
      <c r="I181" s="120"/>
      <c r="J181" s="48"/>
      <c r="K181" s="48"/>
      <c r="L181" s="33"/>
      <c r="M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</row>
  </sheetData>
  <autoFilter ref="C120:K180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1"/>
  <sheetViews>
    <sheetView showGridLines="0" workbookViewId="0">
      <selection activeCell="E9" sqref="E9:H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75</v>
      </c>
    </row>
    <row r="4" spans="1:46" s="1" customFormat="1" ht="24.95" customHeight="1">
      <c r="B4" s="20"/>
      <c r="D4" s="21" t="s">
        <v>94</v>
      </c>
      <c r="I4" s="93"/>
      <c r="L4" s="20"/>
      <c r="M4" s="95" t="s">
        <v>9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25.5" customHeight="1">
      <c r="B7" s="20"/>
      <c r="E7" s="255" t="str">
        <f>'Rekapitulácia stavby'!K6</f>
        <v>VODOZÁDRŽNÉ OPATRENIA V INTRAVILÁNE MESTA BREZNO - VEREJNÝ PRIESTOR CENTRA MESTA</v>
      </c>
      <c r="F7" s="256"/>
      <c r="G7" s="256"/>
      <c r="H7" s="256"/>
      <c r="I7" s="93"/>
      <c r="L7" s="20"/>
    </row>
    <row r="8" spans="1:46" s="2" customFormat="1" ht="12" customHeight="1">
      <c r="A8" s="32"/>
      <c r="B8" s="33"/>
      <c r="C8" s="32"/>
      <c r="D8" s="27" t="s">
        <v>95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5" t="s">
        <v>574</v>
      </c>
      <c r="F9" s="257"/>
      <c r="G9" s="257"/>
      <c r="H9" s="25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'Rekapitulácia stavby'!AN8</f>
        <v>27. 3. 2020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 t="str">
        <f>'Rekapitulácia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8" t="str">
        <f>'Rekapitulácia stavby'!E14</f>
        <v>Vyplň údaj</v>
      </c>
      <c r="F18" s="238"/>
      <c r="G18" s="238"/>
      <c r="H18" s="238"/>
      <c r="I18" s="97" t="s">
        <v>26</v>
      </c>
      <c r="J18" s="28" t="str">
        <f>'Rekapitulácia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30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33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2" t="s">
        <v>1</v>
      </c>
      <c r="F27" s="242"/>
      <c r="G27" s="242"/>
      <c r="H27" s="24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35</v>
      </c>
      <c r="E30" s="32"/>
      <c r="F30" s="32"/>
      <c r="G30" s="32"/>
      <c r="H30" s="32"/>
      <c r="I30" s="96"/>
      <c r="J30" s="71">
        <f>ROUND(J119,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104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5" t="s">
        <v>39</v>
      </c>
      <c r="E33" s="27" t="s">
        <v>40</v>
      </c>
      <c r="F33" s="106">
        <f>ROUND((SUM(BE119:BE140)),  2)</f>
        <v>0</v>
      </c>
      <c r="G33" s="32"/>
      <c r="H33" s="32"/>
      <c r="I33" s="107">
        <v>0.2</v>
      </c>
      <c r="J33" s="106">
        <f>ROUND(((SUM(BE119:BE140))*I33),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106">
        <f>ROUND((SUM(BF119:BF140)),  2)</f>
        <v>0</v>
      </c>
      <c r="G34" s="32"/>
      <c r="H34" s="32"/>
      <c r="I34" s="107">
        <v>0.2</v>
      </c>
      <c r="J34" s="106">
        <f>ROUND(((SUM(BF119:BF140))*I34),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106">
        <f>ROUND((SUM(BG119:BG140)),  2)</f>
        <v>0</v>
      </c>
      <c r="G35" s="32"/>
      <c r="H35" s="32"/>
      <c r="I35" s="107">
        <v>0.2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106">
        <f>ROUND((SUM(BH119:BH140)),  2)</f>
        <v>0</v>
      </c>
      <c r="G36" s="32"/>
      <c r="H36" s="32"/>
      <c r="I36" s="107">
        <v>0.2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6">
        <f>ROUND((SUM(BI119:BI140)),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45</v>
      </c>
      <c r="E39" s="60"/>
      <c r="F39" s="60"/>
      <c r="G39" s="110" t="s">
        <v>46</v>
      </c>
      <c r="H39" s="111" t="s">
        <v>47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115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6" t="s">
        <v>51</v>
      </c>
      <c r="G61" s="45" t="s">
        <v>50</v>
      </c>
      <c r="H61" s="35"/>
      <c r="I61" s="117"/>
      <c r="J61" s="118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6" t="s">
        <v>51</v>
      </c>
      <c r="G76" s="45" t="s">
        <v>50</v>
      </c>
      <c r="H76" s="35"/>
      <c r="I76" s="117"/>
      <c r="J76" s="118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97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2"/>
      <c r="D85" s="32"/>
      <c r="E85" s="255" t="str">
        <f>E7</f>
        <v>VODOZÁDRŽNÉ OPATRENIA V INTRAVILÁNE MESTA BREZNO - VEREJNÝ PRIESTOR CENTRA MESTA</v>
      </c>
      <c r="F85" s="256"/>
      <c r="G85" s="256"/>
      <c r="H85" s="25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95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5" t="str">
        <f>E9</f>
        <v>2-18-4 - Dodatok k rozpočtu</v>
      </c>
      <c r="F87" s="257"/>
      <c r="G87" s="257"/>
      <c r="H87" s="25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parc.č. KN-C 3382, 3383, k.ú. Brezno</v>
      </c>
      <c r="G89" s="32"/>
      <c r="H89" s="32"/>
      <c r="I89" s="97" t="s">
        <v>21</v>
      </c>
      <c r="J89" s="55" t="str">
        <f>IF(J12="","",J12)</f>
        <v>27. 3. 2020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7.95" customHeight="1">
      <c r="A91" s="32"/>
      <c r="B91" s="33"/>
      <c r="C91" s="27" t="s">
        <v>23</v>
      </c>
      <c r="D91" s="32"/>
      <c r="E91" s="32"/>
      <c r="F91" s="25" t="str">
        <f>E15</f>
        <v>Mesto Brezno</v>
      </c>
      <c r="G91" s="32"/>
      <c r="H91" s="32"/>
      <c r="I91" s="97" t="s">
        <v>29</v>
      </c>
      <c r="J91" s="30" t="str">
        <f>E21</f>
        <v>Ing. Barbora Halásová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7" t="s">
        <v>32</v>
      </c>
      <c r="J92" s="30" t="str">
        <f>E24</f>
        <v>Peter Vandriak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98</v>
      </c>
      <c r="D94" s="108"/>
      <c r="E94" s="108"/>
      <c r="F94" s="108"/>
      <c r="G94" s="108"/>
      <c r="H94" s="108"/>
      <c r="I94" s="123"/>
      <c r="J94" s="124" t="s">
        <v>99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5" t="s">
        <v>100</v>
      </c>
      <c r="D96" s="32"/>
      <c r="E96" s="32"/>
      <c r="F96" s="32"/>
      <c r="G96" s="32"/>
      <c r="H96" s="32"/>
      <c r="I96" s="96"/>
      <c r="J96" s="71">
        <f>J119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101</v>
      </c>
    </row>
    <row r="97" spans="1:31" s="9" customFormat="1" ht="24.95" customHeight="1">
      <c r="B97" s="126"/>
      <c r="D97" s="127" t="s">
        <v>102</v>
      </c>
      <c r="E97" s="128"/>
      <c r="F97" s="128"/>
      <c r="G97" s="128"/>
      <c r="H97" s="128"/>
      <c r="I97" s="129"/>
      <c r="J97" s="130">
        <f>J120</f>
        <v>0</v>
      </c>
      <c r="L97" s="126"/>
    </row>
    <row r="98" spans="1:31" s="10" customFormat="1" ht="19.899999999999999" customHeight="1">
      <c r="B98" s="131"/>
      <c r="D98" s="132" t="s">
        <v>103</v>
      </c>
      <c r="E98" s="133"/>
      <c r="F98" s="133"/>
      <c r="G98" s="133"/>
      <c r="H98" s="133"/>
      <c r="I98" s="134"/>
      <c r="J98" s="135">
        <f>J121</f>
        <v>0</v>
      </c>
      <c r="L98" s="131"/>
    </row>
    <row r="99" spans="1:31" s="10" customFormat="1" ht="19.899999999999999" customHeight="1">
      <c r="B99" s="131"/>
      <c r="D99" s="132" t="s">
        <v>105</v>
      </c>
      <c r="E99" s="133"/>
      <c r="F99" s="133"/>
      <c r="G99" s="133"/>
      <c r="H99" s="133"/>
      <c r="I99" s="134"/>
      <c r="J99" s="135">
        <f>J139</f>
        <v>0</v>
      </c>
      <c r="L99" s="131"/>
    </row>
    <row r="100" spans="1:31" s="2" customFormat="1" ht="21.75" customHeight="1">
      <c r="A100" s="32"/>
      <c r="B100" s="33"/>
      <c r="C100" s="32"/>
      <c r="D100" s="32"/>
      <c r="E100" s="32"/>
      <c r="F100" s="32"/>
      <c r="G100" s="32"/>
      <c r="H100" s="32"/>
      <c r="I100" s="96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120"/>
      <c r="J101" s="48"/>
      <c r="K101" s="48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49"/>
      <c r="C105" s="50"/>
      <c r="D105" s="50"/>
      <c r="E105" s="50"/>
      <c r="F105" s="50"/>
      <c r="G105" s="50"/>
      <c r="H105" s="50"/>
      <c r="I105" s="121"/>
      <c r="J105" s="50"/>
      <c r="K105" s="50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108</v>
      </c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2"/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15</v>
      </c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2"/>
      <c r="D109" s="32"/>
      <c r="E109" s="255" t="str">
        <f>E7</f>
        <v>VODOZÁDRŽNÉ OPATRENIA V INTRAVILÁNE MESTA BREZNO - VEREJNÝ PRIESTOR CENTRA MESTA</v>
      </c>
      <c r="F109" s="256"/>
      <c r="G109" s="256"/>
      <c r="H109" s="256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95</v>
      </c>
      <c r="D110" s="32"/>
      <c r="E110" s="32"/>
      <c r="F110" s="32"/>
      <c r="G110" s="32"/>
      <c r="H110" s="32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35" t="str">
        <f>E9</f>
        <v>2-18-4 - Dodatok k rozpočtu</v>
      </c>
      <c r="F111" s="257"/>
      <c r="G111" s="257"/>
      <c r="H111" s="257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19</v>
      </c>
      <c r="D113" s="32"/>
      <c r="E113" s="32"/>
      <c r="F113" s="25" t="str">
        <f>F12</f>
        <v>parc.č. KN-C 3382, 3383, k.ú. Brezno</v>
      </c>
      <c r="G113" s="32"/>
      <c r="H113" s="32"/>
      <c r="I113" s="97" t="s">
        <v>21</v>
      </c>
      <c r="J113" s="55" t="str">
        <f>IF(J12="","",J12)</f>
        <v>27. 3. 2020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7.95" customHeight="1">
      <c r="A115" s="32"/>
      <c r="B115" s="33"/>
      <c r="C115" s="27" t="s">
        <v>23</v>
      </c>
      <c r="D115" s="32"/>
      <c r="E115" s="32"/>
      <c r="F115" s="25" t="str">
        <f>E15</f>
        <v>Mesto Brezno</v>
      </c>
      <c r="G115" s="32"/>
      <c r="H115" s="32"/>
      <c r="I115" s="97" t="s">
        <v>29</v>
      </c>
      <c r="J115" s="30" t="str">
        <f>E21</f>
        <v>Ing. Barbora Halásová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27</v>
      </c>
      <c r="D116" s="32"/>
      <c r="E116" s="32"/>
      <c r="F116" s="25" t="str">
        <f>IF(E18="","",E18)</f>
        <v>Vyplň údaj</v>
      </c>
      <c r="G116" s="32"/>
      <c r="H116" s="32"/>
      <c r="I116" s="97" t="s">
        <v>32</v>
      </c>
      <c r="J116" s="30" t="str">
        <f>E24</f>
        <v>Peter Vandriak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2"/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36"/>
      <c r="B118" s="137"/>
      <c r="C118" s="138" t="s">
        <v>109</v>
      </c>
      <c r="D118" s="139" t="s">
        <v>60</v>
      </c>
      <c r="E118" s="139" t="s">
        <v>56</v>
      </c>
      <c r="F118" s="139" t="s">
        <v>57</v>
      </c>
      <c r="G118" s="139" t="s">
        <v>110</v>
      </c>
      <c r="H118" s="139" t="s">
        <v>111</v>
      </c>
      <c r="I118" s="140" t="s">
        <v>112</v>
      </c>
      <c r="J118" s="141" t="s">
        <v>99</v>
      </c>
      <c r="K118" s="142" t="s">
        <v>113</v>
      </c>
      <c r="L118" s="143"/>
      <c r="M118" s="62" t="s">
        <v>1</v>
      </c>
      <c r="N118" s="63" t="s">
        <v>39</v>
      </c>
      <c r="O118" s="63" t="s">
        <v>114</v>
      </c>
      <c r="P118" s="63" t="s">
        <v>115</v>
      </c>
      <c r="Q118" s="63" t="s">
        <v>116</v>
      </c>
      <c r="R118" s="63" t="s">
        <v>117</v>
      </c>
      <c r="S118" s="63" t="s">
        <v>118</v>
      </c>
      <c r="T118" s="64" t="s">
        <v>119</v>
      </c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</row>
    <row r="119" spans="1:65" s="2" customFormat="1" ht="22.9" customHeight="1">
      <c r="A119" s="32"/>
      <c r="B119" s="33"/>
      <c r="C119" s="69" t="s">
        <v>100</v>
      </c>
      <c r="D119" s="32"/>
      <c r="E119" s="32"/>
      <c r="F119" s="32"/>
      <c r="G119" s="32"/>
      <c r="H119" s="32"/>
      <c r="I119" s="96"/>
      <c r="J119" s="144">
        <f>BK119</f>
        <v>0</v>
      </c>
      <c r="K119" s="32"/>
      <c r="L119" s="33"/>
      <c r="M119" s="65"/>
      <c r="N119" s="56"/>
      <c r="O119" s="66"/>
      <c r="P119" s="145">
        <f>P120</f>
        <v>0</v>
      </c>
      <c r="Q119" s="66"/>
      <c r="R119" s="145">
        <f>R120</f>
        <v>-17.6813</v>
      </c>
      <c r="S119" s="66"/>
      <c r="T119" s="146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74</v>
      </c>
      <c r="AU119" s="17" t="s">
        <v>101</v>
      </c>
      <c r="BK119" s="147">
        <f>BK120</f>
        <v>0</v>
      </c>
    </row>
    <row r="120" spans="1:65" s="12" customFormat="1" ht="25.9" customHeight="1">
      <c r="B120" s="148"/>
      <c r="D120" s="149" t="s">
        <v>74</v>
      </c>
      <c r="E120" s="150" t="s">
        <v>120</v>
      </c>
      <c r="F120" s="150" t="s">
        <v>121</v>
      </c>
      <c r="I120" s="151"/>
      <c r="J120" s="152">
        <f>BK120</f>
        <v>0</v>
      </c>
      <c r="L120" s="148"/>
      <c r="M120" s="153"/>
      <c r="N120" s="154"/>
      <c r="O120" s="154"/>
      <c r="P120" s="155">
        <f>P121+P139</f>
        <v>0</v>
      </c>
      <c r="Q120" s="154"/>
      <c r="R120" s="155">
        <f>R121+R139</f>
        <v>-17.6813</v>
      </c>
      <c r="S120" s="154"/>
      <c r="T120" s="156">
        <f>T121+T139</f>
        <v>0</v>
      </c>
      <c r="AR120" s="149" t="s">
        <v>83</v>
      </c>
      <c r="AT120" s="157" t="s">
        <v>74</v>
      </c>
      <c r="AU120" s="157" t="s">
        <v>75</v>
      </c>
      <c r="AY120" s="149" t="s">
        <v>122</v>
      </c>
      <c r="BK120" s="158">
        <f>BK121+BK139</f>
        <v>0</v>
      </c>
    </row>
    <row r="121" spans="1:65" s="12" customFormat="1" ht="22.9" customHeight="1">
      <c r="B121" s="148"/>
      <c r="D121" s="149" t="s">
        <v>74</v>
      </c>
      <c r="E121" s="159" t="s">
        <v>83</v>
      </c>
      <c r="F121" s="159" t="s">
        <v>123</v>
      </c>
      <c r="I121" s="151"/>
      <c r="J121" s="160">
        <f>BK121</f>
        <v>0</v>
      </c>
      <c r="L121" s="148"/>
      <c r="M121" s="153"/>
      <c r="N121" s="154"/>
      <c r="O121" s="154"/>
      <c r="P121" s="155">
        <f>SUM(P122:P138)</f>
        <v>0</v>
      </c>
      <c r="Q121" s="154"/>
      <c r="R121" s="155">
        <f>SUM(R122:R138)</f>
        <v>-17.6813</v>
      </c>
      <c r="S121" s="154"/>
      <c r="T121" s="156">
        <f>SUM(T122:T138)</f>
        <v>0</v>
      </c>
      <c r="AR121" s="149" t="s">
        <v>83</v>
      </c>
      <c r="AT121" s="157" t="s">
        <v>74</v>
      </c>
      <c r="AU121" s="157" t="s">
        <v>83</v>
      </c>
      <c r="AY121" s="149" t="s">
        <v>122</v>
      </c>
      <c r="BK121" s="158">
        <f>SUM(BK122:BK138)</f>
        <v>0</v>
      </c>
    </row>
    <row r="122" spans="1:65" s="2" customFormat="1" ht="24" customHeight="1">
      <c r="A122" s="32"/>
      <c r="B122" s="161"/>
      <c r="C122" s="162" t="s">
        <v>254</v>
      </c>
      <c r="D122" s="162" t="s">
        <v>125</v>
      </c>
      <c r="E122" s="163" t="s">
        <v>166</v>
      </c>
      <c r="F122" s="164" t="s">
        <v>167</v>
      </c>
      <c r="G122" s="165" t="s">
        <v>128</v>
      </c>
      <c r="H122" s="166">
        <v>5.5529999999999999</v>
      </c>
      <c r="I122" s="167"/>
      <c r="J122" s="168">
        <f>ROUND(I122*H122,2)</f>
        <v>0</v>
      </c>
      <c r="K122" s="169"/>
      <c r="L122" s="33"/>
      <c r="M122" s="170" t="s">
        <v>1</v>
      </c>
      <c r="N122" s="171" t="s">
        <v>41</v>
      </c>
      <c r="O122" s="58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74" t="s">
        <v>129</v>
      </c>
      <c r="AT122" s="174" t="s">
        <v>125</v>
      </c>
      <c r="AU122" s="174" t="s">
        <v>124</v>
      </c>
      <c r="AY122" s="17" t="s">
        <v>122</v>
      </c>
      <c r="BE122" s="175">
        <f>IF(N122="základná",J122,0)</f>
        <v>0</v>
      </c>
      <c r="BF122" s="175">
        <f>IF(N122="znížená",J122,0)</f>
        <v>0</v>
      </c>
      <c r="BG122" s="175">
        <f>IF(N122="zákl. prenesená",J122,0)</f>
        <v>0</v>
      </c>
      <c r="BH122" s="175">
        <f>IF(N122="zníž. prenesená",J122,0)</f>
        <v>0</v>
      </c>
      <c r="BI122" s="175">
        <f>IF(N122="nulová",J122,0)</f>
        <v>0</v>
      </c>
      <c r="BJ122" s="17" t="s">
        <v>124</v>
      </c>
      <c r="BK122" s="175">
        <f>ROUND(I122*H122,2)</f>
        <v>0</v>
      </c>
      <c r="BL122" s="17" t="s">
        <v>129</v>
      </c>
      <c r="BM122" s="174" t="s">
        <v>575</v>
      </c>
    </row>
    <row r="123" spans="1:65" s="14" customFormat="1" ht="11.25">
      <c r="B123" s="184"/>
      <c r="D123" s="177" t="s">
        <v>131</v>
      </c>
      <c r="E123" s="185" t="s">
        <v>1</v>
      </c>
      <c r="F123" s="186" t="s">
        <v>576</v>
      </c>
      <c r="H123" s="187">
        <v>1.958</v>
      </c>
      <c r="I123" s="188"/>
      <c r="L123" s="184"/>
      <c r="M123" s="189"/>
      <c r="N123" s="190"/>
      <c r="O123" s="190"/>
      <c r="P123" s="190"/>
      <c r="Q123" s="190"/>
      <c r="R123" s="190"/>
      <c r="S123" s="190"/>
      <c r="T123" s="191"/>
      <c r="AT123" s="185" t="s">
        <v>131</v>
      </c>
      <c r="AU123" s="185" t="s">
        <v>124</v>
      </c>
      <c r="AV123" s="14" t="s">
        <v>124</v>
      </c>
      <c r="AW123" s="14" t="s">
        <v>31</v>
      </c>
      <c r="AX123" s="14" t="s">
        <v>75</v>
      </c>
      <c r="AY123" s="185" t="s">
        <v>122</v>
      </c>
    </row>
    <row r="124" spans="1:65" s="14" customFormat="1" ht="11.25">
      <c r="B124" s="184"/>
      <c r="D124" s="177" t="s">
        <v>131</v>
      </c>
      <c r="E124" s="185" t="s">
        <v>1</v>
      </c>
      <c r="F124" s="186" t="s">
        <v>577</v>
      </c>
      <c r="H124" s="187">
        <v>2.5499999999999998</v>
      </c>
      <c r="I124" s="188"/>
      <c r="L124" s="184"/>
      <c r="M124" s="189"/>
      <c r="N124" s="190"/>
      <c r="O124" s="190"/>
      <c r="P124" s="190"/>
      <c r="Q124" s="190"/>
      <c r="R124" s="190"/>
      <c r="S124" s="190"/>
      <c r="T124" s="191"/>
      <c r="AT124" s="185" t="s">
        <v>131</v>
      </c>
      <c r="AU124" s="185" t="s">
        <v>124</v>
      </c>
      <c r="AV124" s="14" t="s">
        <v>124</v>
      </c>
      <c r="AW124" s="14" t="s">
        <v>31</v>
      </c>
      <c r="AX124" s="14" t="s">
        <v>75</v>
      </c>
      <c r="AY124" s="185" t="s">
        <v>122</v>
      </c>
    </row>
    <row r="125" spans="1:65" s="14" customFormat="1" ht="11.25">
      <c r="B125" s="184"/>
      <c r="D125" s="177" t="s">
        <v>131</v>
      </c>
      <c r="E125" s="185" t="s">
        <v>1</v>
      </c>
      <c r="F125" s="186" t="s">
        <v>578</v>
      </c>
      <c r="H125" s="187">
        <v>1.0449999999999999</v>
      </c>
      <c r="I125" s="188"/>
      <c r="L125" s="184"/>
      <c r="M125" s="189"/>
      <c r="N125" s="190"/>
      <c r="O125" s="190"/>
      <c r="P125" s="190"/>
      <c r="Q125" s="190"/>
      <c r="R125" s="190"/>
      <c r="S125" s="190"/>
      <c r="T125" s="191"/>
      <c r="AT125" s="185" t="s">
        <v>131</v>
      </c>
      <c r="AU125" s="185" t="s">
        <v>124</v>
      </c>
      <c r="AV125" s="14" t="s">
        <v>124</v>
      </c>
      <c r="AW125" s="14" t="s">
        <v>31</v>
      </c>
      <c r="AX125" s="14" t="s">
        <v>75</v>
      </c>
      <c r="AY125" s="185" t="s">
        <v>122</v>
      </c>
    </row>
    <row r="126" spans="1:65" s="15" customFormat="1" ht="11.25">
      <c r="B126" s="192"/>
      <c r="D126" s="177" t="s">
        <v>131</v>
      </c>
      <c r="E126" s="193" t="s">
        <v>1</v>
      </c>
      <c r="F126" s="194" t="s">
        <v>138</v>
      </c>
      <c r="H126" s="195">
        <v>5.5529999999999999</v>
      </c>
      <c r="I126" s="196"/>
      <c r="L126" s="192"/>
      <c r="M126" s="197"/>
      <c r="N126" s="198"/>
      <c r="O126" s="198"/>
      <c r="P126" s="198"/>
      <c r="Q126" s="198"/>
      <c r="R126" s="198"/>
      <c r="S126" s="198"/>
      <c r="T126" s="199"/>
      <c r="AT126" s="193" t="s">
        <v>131</v>
      </c>
      <c r="AU126" s="193" t="s">
        <v>124</v>
      </c>
      <c r="AV126" s="15" t="s">
        <v>129</v>
      </c>
      <c r="AW126" s="15" t="s">
        <v>31</v>
      </c>
      <c r="AX126" s="15" t="s">
        <v>83</v>
      </c>
      <c r="AY126" s="193" t="s">
        <v>122</v>
      </c>
    </row>
    <row r="127" spans="1:65" s="2" customFormat="1" ht="16.5" customHeight="1">
      <c r="A127" s="32"/>
      <c r="B127" s="161"/>
      <c r="C127" s="200" t="s">
        <v>259</v>
      </c>
      <c r="D127" s="200" t="s">
        <v>178</v>
      </c>
      <c r="E127" s="201" t="s">
        <v>491</v>
      </c>
      <c r="F127" s="202" t="s">
        <v>579</v>
      </c>
      <c r="G127" s="203" t="s">
        <v>181</v>
      </c>
      <c r="H127" s="204">
        <v>8.8849999999999998</v>
      </c>
      <c r="I127" s="205"/>
      <c r="J127" s="206">
        <f>ROUND(I127*H127,2)</f>
        <v>0</v>
      </c>
      <c r="K127" s="207"/>
      <c r="L127" s="208"/>
      <c r="M127" s="209" t="s">
        <v>1</v>
      </c>
      <c r="N127" s="210" t="s">
        <v>41</v>
      </c>
      <c r="O127" s="58"/>
      <c r="P127" s="172">
        <f>O127*H127</f>
        <v>0</v>
      </c>
      <c r="Q127" s="172">
        <v>1</v>
      </c>
      <c r="R127" s="172">
        <f>Q127*H127</f>
        <v>8.8849999999999998</v>
      </c>
      <c r="S127" s="172">
        <v>0</v>
      </c>
      <c r="T127" s="17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4" t="s">
        <v>161</v>
      </c>
      <c r="AT127" s="174" t="s">
        <v>178</v>
      </c>
      <c r="AU127" s="174" t="s">
        <v>124</v>
      </c>
      <c r="AY127" s="17" t="s">
        <v>122</v>
      </c>
      <c r="BE127" s="175">
        <f>IF(N127="základná",J127,0)</f>
        <v>0</v>
      </c>
      <c r="BF127" s="175">
        <f>IF(N127="znížená",J127,0)</f>
        <v>0</v>
      </c>
      <c r="BG127" s="175">
        <f>IF(N127="zákl. prenesená",J127,0)</f>
        <v>0</v>
      </c>
      <c r="BH127" s="175">
        <f>IF(N127="zníž. prenesená",J127,0)</f>
        <v>0</v>
      </c>
      <c r="BI127" s="175">
        <f>IF(N127="nulová",J127,0)</f>
        <v>0</v>
      </c>
      <c r="BJ127" s="17" t="s">
        <v>124</v>
      </c>
      <c r="BK127" s="175">
        <f>ROUND(I127*H127,2)</f>
        <v>0</v>
      </c>
      <c r="BL127" s="17" t="s">
        <v>129</v>
      </c>
      <c r="BM127" s="174" t="s">
        <v>580</v>
      </c>
    </row>
    <row r="128" spans="1:65" s="14" customFormat="1" ht="11.25">
      <c r="B128" s="184"/>
      <c r="D128" s="177" t="s">
        <v>131</v>
      </c>
      <c r="E128" s="185" t="s">
        <v>1</v>
      </c>
      <c r="F128" s="186" t="s">
        <v>581</v>
      </c>
      <c r="H128" s="187">
        <v>8.8849999999999998</v>
      </c>
      <c r="I128" s="188"/>
      <c r="L128" s="184"/>
      <c r="M128" s="189"/>
      <c r="N128" s="190"/>
      <c r="O128" s="190"/>
      <c r="P128" s="190"/>
      <c r="Q128" s="190"/>
      <c r="R128" s="190"/>
      <c r="S128" s="190"/>
      <c r="T128" s="191"/>
      <c r="AT128" s="185" t="s">
        <v>131</v>
      </c>
      <c r="AU128" s="185" t="s">
        <v>124</v>
      </c>
      <c r="AV128" s="14" t="s">
        <v>124</v>
      </c>
      <c r="AW128" s="14" t="s">
        <v>31</v>
      </c>
      <c r="AX128" s="14" t="s">
        <v>83</v>
      </c>
      <c r="AY128" s="185" t="s">
        <v>122</v>
      </c>
    </row>
    <row r="129" spans="1:65" s="2" customFormat="1" ht="24" customHeight="1">
      <c r="A129" s="32"/>
      <c r="B129" s="161"/>
      <c r="C129" s="162" t="s">
        <v>198</v>
      </c>
      <c r="D129" s="162" t="s">
        <v>125</v>
      </c>
      <c r="E129" s="163" t="s">
        <v>166</v>
      </c>
      <c r="F129" s="164" t="s">
        <v>167</v>
      </c>
      <c r="G129" s="165" t="s">
        <v>128</v>
      </c>
      <c r="H129" s="166">
        <v>-16.658000000000001</v>
      </c>
      <c r="I129" s="167"/>
      <c r="J129" s="168">
        <f>ROUND(I129*H129,2)</f>
        <v>0</v>
      </c>
      <c r="K129" s="169"/>
      <c r="L129" s="33"/>
      <c r="M129" s="170" t="s">
        <v>1</v>
      </c>
      <c r="N129" s="171" t="s">
        <v>41</v>
      </c>
      <c r="O129" s="58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4" t="s">
        <v>129</v>
      </c>
      <c r="AT129" s="174" t="s">
        <v>125</v>
      </c>
      <c r="AU129" s="174" t="s">
        <v>124</v>
      </c>
      <c r="AY129" s="17" t="s">
        <v>122</v>
      </c>
      <c r="BE129" s="175">
        <f>IF(N129="základná",J129,0)</f>
        <v>0</v>
      </c>
      <c r="BF129" s="175">
        <f>IF(N129="znížená",J129,0)</f>
        <v>0</v>
      </c>
      <c r="BG129" s="175">
        <f>IF(N129="zákl. prenesená",J129,0)</f>
        <v>0</v>
      </c>
      <c r="BH129" s="175">
        <f>IF(N129="zníž. prenesená",J129,0)</f>
        <v>0</v>
      </c>
      <c r="BI129" s="175">
        <f>IF(N129="nulová",J129,0)</f>
        <v>0</v>
      </c>
      <c r="BJ129" s="17" t="s">
        <v>124</v>
      </c>
      <c r="BK129" s="175">
        <f>ROUND(I129*H129,2)</f>
        <v>0</v>
      </c>
      <c r="BL129" s="17" t="s">
        <v>129</v>
      </c>
      <c r="BM129" s="174" t="s">
        <v>582</v>
      </c>
    </row>
    <row r="130" spans="1:65" s="2" customFormat="1" ht="16.5" customHeight="1">
      <c r="A130" s="32"/>
      <c r="B130" s="161"/>
      <c r="C130" s="200" t="s">
        <v>202</v>
      </c>
      <c r="D130" s="200" t="s">
        <v>178</v>
      </c>
      <c r="E130" s="201" t="s">
        <v>583</v>
      </c>
      <c r="F130" s="202" t="s">
        <v>492</v>
      </c>
      <c r="G130" s="203" t="s">
        <v>181</v>
      </c>
      <c r="H130" s="204">
        <v>-26.652999999999999</v>
      </c>
      <c r="I130" s="205"/>
      <c r="J130" s="206">
        <f>ROUND(I130*H130,2)</f>
        <v>0</v>
      </c>
      <c r="K130" s="207"/>
      <c r="L130" s="208"/>
      <c r="M130" s="209" t="s">
        <v>1</v>
      </c>
      <c r="N130" s="210" t="s">
        <v>41</v>
      </c>
      <c r="O130" s="58"/>
      <c r="P130" s="172">
        <f>O130*H130</f>
        <v>0</v>
      </c>
      <c r="Q130" s="172">
        <v>1</v>
      </c>
      <c r="R130" s="172">
        <f>Q130*H130</f>
        <v>-26.652999999999999</v>
      </c>
      <c r="S130" s="172">
        <v>0</v>
      </c>
      <c r="T130" s="17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74" t="s">
        <v>161</v>
      </c>
      <c r="AT130" s="174" t="s">
        <v>178</v>
      </c>
      <c r="AU130" s="174" t="s">
        <v>124</v>
      </c>
      <c r="AY130" s="17" t="s">
        <v>122</v>
      </c>
      <c r="BE130" s="175">
        <f>IF(N130="základná",J130,0)</f>
        <v>0</v>
      </c>
      <c r="BF130" s="175">
        <f>IF(N130="znížená",J130,0)</f>
        <v>0</v>
      </c>
      <c r="BG130" s="175">
        <f>IF(N130="zákl. prenesená",J130,0)</f>
        <v>0</v>
      </c>
      <c r="BH130" s="175">
        <f>IF(N130="zníž. prenesená",J130,0)</f>
        <v>0</v>
      </c>
      <c r="BI130" s="175">
        <f>IF(N130="nulová",J130,0)</f>
        <v>0</v>
      </c>
      <c r="BJ130" s="17" t="s">
        <v>124</v>
      </c>
      <c r="BK130" s="175">
        <f>ROUND(I130*H130,2)</f>
        <v>0</v>
      </c>
      <c r="BL130" s="17" t="s">
        <v>129</v>
      </c>
      <c r="BM130" s="174" t="s">
        <v>584</v>
      </c>
    </row>
    <row r="131" spans="1:65" s="14" customFormat="1" ht="11.25">
      <c r="B131" s="184"/>
      <c r="D131" s="177" t="s">
        <v>131</v>
      </c>
      <c r="E131" s="185" t="s">
        <v>1</v>
      </c>
      <c r="F131" s="186" t="s">
        <v>585</v>
      </c>
      <c r="H131" s="187">
        <v>-26.652999999999999</v>
      </c>
      <c r="I131" s="188"/>
      <c r="L131" s="184"/>
      <c r="M131" s="189"/>
      <c r="N131" s="190"/>
      <c r="O131" s="190"/>
      <c r="P131" s="190"/>
      <c r="Q131" s="190"/>
      <c r="R131" s="190"/>
      <c r="S131" s="190"/>
      <c r="T131" s="191"/>
      <c r="AT131" s="185" t="s">
        <v>131</v>
      </c>
      <c r="AU131" s="185" t="s">
        <v>124</v>
      </c>
      <c r="AV131" s="14" t="s">
        <v>124</v>
      </c>
      <c r="AW131" s="14" t="s">
        <v>31</v>
      </c>
      <c r="AX131" s="14" t="s">
        <v>83</v>
      </c>
      <c r="AY131" s="185" t="s">
        <v>122</v>
      </c>
    </row>
    <row r="132" spans="1:65" s="2" customFormat="1" ht="36" customHeight="1">
      <c r="A132" s="32"/>
      <c r="B132" s="161"/>
      <c r="C132" s="162" t="s">
        <v>161</v>
      </c>
      <c r="D132" s="162" t="s">
        <v>125</v>
      </c>
      <c r="E132" s="163" t="s">
        <v>217</v>
      </c>
      <c r="F132" s="164" t="s">
        <v>218</v>
      </c>
      <c r="G132" s="165" t="s">
        <v>219</v>
      </c>
      <c r="H132" s="166">
        <v>289</v>
      </c>
      <c r="I132" s="167"/>
      <c r="J132" s="168">
        <f t="shared" ref="J132:J138" si="0">ROUND(I132*H132,2)</f>
        <v>0</v>
      </c>
      <c r="K132" s="169"/>
      <c r="L132" s="33"/>
      <c r="M132" s="170" t="s">
        <v>1</v>
      </c>
      <c r="N132" s="171" t="s">
        <v>41</v>
      </c>
      <c r="O132" s="58"/>
      <c r="P132" s="172">
        <f t="shared" ref="P132:P138" si="1">O132*H132</f>
        <v>0</v>
      </c>
      <c r="Q132" s="172">
        <v>0</v>
      </c>
      <c r="R132" s="172">
        <f t="shared" ref="R132:R138" si="2">Q132*H132</f>
        <v>0</v>
      </c>
      <c r="S132" s="172">
        <v>0</v>
      </c>
      <c r="T132" s="173">
        <f t="shared" ref="T132:T138" si="3"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4" t="s">
        <v>129</v>
      </c>
      <c r="AT132" s="174" t="s">
        <v>125</v>
      </c>
      <c r="AU132" s="174" t="s">
        <v>124</v>
      </c>
      <c r="AY132" s="17" t="s">
        <v>122</v>
      </c>
      <c r="BE132" s="175">
        <f t="shared" ref="BE132:BE138" si="4">IF(N132="základná",J132,0)</f>
        <v>0</v>
      </c>
      <c r="BF132" s="175">
        <f t="shared" ref="BF132:BF138" si="5">IF(N132="znížená",J132,0)</f>
        <v>0</v>
      </c>
      <c r="BG132" s="175">
        <f t="shared" ref="BG132:BG138" si="6">IF(N132="zákl. prenesená",J132,0)</f>
        <v>0</v>
      </c>
      <c r="BH132" s="175">
        <f t="shared" ref="BH132:BH138" si="7">IF(N132="zníž. prenesená",J132,0)</f>
        <v>0</v>
      </c>
      <c r="BI132" s="175">
        <f t="shared" ref="BI132:BI138" si="8">IF(N132="nulová",J132,0)</f>
        <v>0</v>
      </c>
      <c r="BJ132" s="17" t="s">
        <v>124</v>
      </c>
      <c r="BK132" s="175">
        <f t="shared" ref="BK132:BK138" si="9">ROUND(I132*H132,2)</f>
        <v>0</v>
      </c>
      <c r="BL132" s="17" t="s">
        <v>129</v>
      </c>
      <c r="BM132" s="174" t="s">
        <v>586</v>
      </c>
    </row>
    <row r="133" spans="1:65" s="2" customFormat="1" ht="24" customHeight="1">
      <c r="A133" s="32"/>
      <c r="B133" s="161"/>
      <c r="C133" s="162" t="s">
        <v>83</v>
      </c>
      <c r="D133" s="162" t="s">
        <v>125</v>
      </c>
      <c r="E133" s="163" t="s">
        <v>222</v>
      </c>
      <c r="F133" s="164" t="s">
        <v>223</v>
      </c>
      <c r="G133" s="165" t="s">
        <v>219</v>
      </c>
      <c r="H133" s="166">
        <v>289</v>
      </c>
      <c r="I133" s="167"/>
      <c r="J133" s="168">
        <f t="shared" si="0"/>
        <v>0</v>
      </c>
      <c r="K133" s="169"/>
      <c r="L133" s="33"/>
      <c r="M133" s="170" t="s">
        <v>1</v>
      </c>
      <c r="N133" s="171" t="s">
        <v>41</v>
      </c>
      <c r="O133" s="58"/>
      <c r="P133" s="172">
        <f t="shared" si="1"/>
        <v>0</v>
      </c>
      <c r="Q133" s="172">
        <v>0</v>
      </c>
      <c r="R133" s="172">
        <f t="shared" si="2"/>
        <v>0</v>
      </c>
      <c r="S133" s="172">
        <v>0</v>
      </c>
      <c r="T133" s="173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4" t="s">
        <v>129</v>
      </c>
      <c r="AT133" s="174" t="s">
        <v>125</v>
      </c>
      <c r="AU133" s="174" t="s">
        <v>124</v>
      </c>
      <c r="AY133" s="17" t="s">
        <v>122</v>
      </c>
      <c r="BE133" s="175">
        <f t="shared" si="4"/>
        <v>0</v>
      </c>
      <c r="BF133" s="175">
        <f t="shared" si="5"/>
        <v>0</v>
      </c>
      <c r="BG133" s="175">
        <f t="shared" si="6"/>
        <v>0</v>
      </c>
      <c r="BH133" s="175">
        <f t="shared" si="7"/>
        <v>0</v>
      </c>
      <c r="BI133" s="175">
        <f t="shared" si="8"/>
        <v>0</v>
      </c>
      <c r="BJ133" s="17" t="s">
        <v>124</v>
      </c>
      <c r="BK133" s="175">
        <f t="shared" si="9"/>
        <v>0</v>
      </c>
      <c r="BL133" s="17" t="s">
        <v>129</v>
      </c>
      <c r="BM133" s="174" t="s">
        <v>587</v>
      </c>
    </row>
    <row r="134" spans="1:65" s="2" customFormat="1" ht="16.5" customHeight="1">
      <c r="A134" s="32"/>
      <c r="B134" s="161"/>
      <c r="C134" s="200" t="s">
        <v>124</v>
      </c>
      <c r="D134" s="200" t="s">
        <v>178</v>
      </c>
      <c r="E134" s="201" t="s">
        <v>226</v>
      </c>
      <c r="F134" s="202" t="s">
        <v>227</v>
      </c>
      <c r="G134" s="203" t="s">
        <v>219</v>
      </c>
      <c r="H134" s="204">
        <v>30</v>
      </c>
      <c r="I134" s="205"/>
      <c r="J134" s="206">
        <f t="shared" si="0"/>
        <v>0</v>
      </c>
      <c r="K134" s="207"/>
      <c r="L134" s="208"/>
      <c r="M134" s="209" t="s">
        <v>1</v>
      </c>
      <c r="N134" s="210" t="s">
        <v>41</v>
      </c>
      <c r="O134" s="58"/>
      <c r="P134" s="172">
        <f t="shared" si="1"/>
        <v>0</v>
      </c>
      <c r="Q134" s="172">
        <v>2.9999999999999997E-4</v>
      </c>
      <c r="R134" s="172">
        <f t="shared" si="2"/>
        <v>8.9999999999999993E-3</v>
      </c>
      <c r="S134" s="172">
        <v>0</v>
      </c>
      <c r="T134" s="173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74" t="s">
        <v>161</v>
      </c>
      <c r="AT134" s="174" t="s">
        <v>178</v>
      </c>
      <c r="AU134" s="174" t="s">
        <v>124</v>
      </c>
      <c r="AY134" s="17" t="s">
        <v>122</v>
      </c>
      <c r="BE134" s="175">
        <f t="shared" si="4"/>
        <v>0</v>
      </c>
      <c r="BF134" s="175">
        <f t="shared" si="5"/>
        <v>0</v>
      </c>
      <c r="BG134" s="175">
        <f t="shared" si="6"/>
        <v>0</v>
      </c>
      <c r="BH134" s="175">
        <f t="shared" si="7"/>
        <v>0</v>
      </c>
      <c r="BI134" s="175">
        <f t="shared" si="8"/>
        <v>0</v>
      </c>
      <c r="BJ134" s="17" t="s">
        <v>124</v>
      </c>
      <c r="BK134" s="175">
        <f t="shared" si="9"/>
        <v>0</v>
      </c>
      <c r="BL134" s="17" t="s">
        <v>129</v>
      </c>
      <c r="BM134" s="174" t="s">
        <v>588</v>
      </c>
    </row>
    <row r="135" spans="1:65" s="2" customFormat="1" ht="16.5" customHeight="1">
      <c r="A135" s="32"/>
      <c r="B135" s="161"/>
      <c r="C135" s="200" t="s">
        <v>139</v>
      </c>
      <c r="D135" s="200" t="s">
        <v>178</v>
      </c>
      <c r="E135" s="201" t="s">
        <v>230</v>
      </c>
      <c r="F135" s="202" t="s">
        <v>231</v>
      </c>
      <c r="G135" s="203" t="s">
        <v>219</v>
      </c>
      <c r="H135" s="204">
        <v>80</v>
      </c>
      <c r="I135" s="205"/>
      <c r="J135" s="206">
        <f t="shared" si="0"/>
        <v>0</v>
      </c>
      <c r="K135" s="207"/>
      <c r="L135" s="208"/>
      <c r="M135" s="209" t="s">
        <v>1</v>
      </c>
      <c r="N135" s="210" t="s">
        <v>41</v>
      </c>
      <c r="O135" s="58"/>
      <c r="P135" s="172">
        <f t="shared" si="1"/>
        <v>0</v>
      </c>
      <c r="Q135" s="172">
        <v>2.9999999999999997E-4</v>
      </c>
      <c r="R135" s="172">
        <f t="shared" si="2"/>
        <v>2.3999999999999997E-2</v>
      </c>
      <c r="S135" s="172">
        <v>0</v>
      </c>
      <c r="T135" s="173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4" t="s">
        <v>161</v>
      </c>
      <c r="AT135" s="174" t="s">
        <v>178</v>
      </c>
      <c r="AU135" s="174" t="s">
        <v>124</v>
      </c>
      <c r="AY135" s="17" t="s">
        <v>122</v>
      </c>
      <c r="BE135" s="175">
        <f t="shared" si="4"/>
        <v>0</v>
      </c>
      <c r="BF135" s="175">
        <f t="shared" si="5"/>
        <v>0</v>
      </c>
      <c r="BG135" s="175">
        <f t="shared" si="6"/>
        <v>0</v>
      </c>
      <c r="BH135" s="175">
        <f t="shared" si="7"/>
        <v>0</v>
      </c>
      <c r="BI135" s="175">
        <f t="shared" si="8"/>
        <v>0</v>
      </c>
      <c r="BJ135" s="17" t="s">
        <v>124</v>
      </c>
      <c r="BK135" s="175">
        <f t="shared" si="9"/>
        <v>0</v>
      </c>
      <c r="BL135" s="17" t="s">
        <v>129</v>
      </c>
      <c r="BM135" s="174" t="s">
        <v>589</v>
      </c>
    </row>
    <row r="136" spans="1:65" s="2" customFormat="1" ht="16.5" customHeight="1">
      <c r="A136" s="32"/>
      <c r="B136" s="161"/>
      <c r="C136" s="200" t="s">
        <v>129</v>
      </c>
      <c r="D136" s="200" t="s">
        <v>178</v>
      </c>
      <c r="E136" s="201" t="s">
        <v>234</v>
      </c>
      <c r="F136" s="202" t="s">
        <v>235</v>
      </c>
      <c r="G136" s="203" t="s">
        <v>219</v>
      </c>
      <c r="H136" s="204">
        <v>85</v>
      </c>
      <c r="I136" s="205"/>
      <c r="J136" s="206">
        <f t="shared" si="0"/>
        <v>0</v>
      </c>
      <c r="K136" s="207"/>
      <c r="L136" s="208"/>
      <c r="M136" s="209" t="s">
        <v>1</v>
      </c>
      <c r="N136" s="210" t="s">
        <v>41</v>
      </c>
      <c r="O136" s="58"/>
      <c r="P136" s="172">
        <f t="shared" si="1"/>
        <v>0</v>
      </c>
      <c r="Q136" s="172">
        <v>2.9999999999999997E-4</v>
      </c>
      <c r="R136" s="172">
        <f t="shared" si="2"/>
        <v>2.5499999999999998E-2</v>
      </c>
      <c r="S136" s="172">
        <v>0</v>
      </c>
      <c r="T136" s="173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4" t="s">
        <v>161</v>
      </c>
      <c r="AT136" s="174" t="s">
        <v>178</v>
      </c>
      <c r="AU136" s="174" t="s">
        <v>124</v>
      </c>
      <c r="AY136" s="17" t="s">
        <v>122</v>
      </c>
      <c r="BE136" s="175">
        <f t="shared" si="4"/>
        <v>0</v>
      </c>
      <c r="BF136" s="175">
        <f t="shared" si="5"/>
        <v>0</v>
      </c>
      <c r="BG136" s="175">
        <f t="shared" si="6"/>
        <v>0</v>
      </c>
      <c r="BH136" s="175">
        <f t="shared" si="7"/>
        <v>0</v>
      </c>
      <c r="BI136" s="175">
        <f t="shared" si="8"/>
        <v>0</v>
      </c>
      <c r="BJ136" s="17" t="s">
        <v>124</v>
      </c>
      <c r="BK136" s="175">
        <f t="shared" si="9"/>
        <v>0</v>
      </c>
      <c r="BL136" s="17" t="s">
        <v>129</v>
      </c>
      <c r="BM136" s="174" t="s">
        <v>590</v>
      </c>
    </row>
    <row r="137" spans="1:65" s="2" customFormat="1" ht="16.5" customHeight="1">
      <c r="A137" s="32"/>
      <c r="B137" s="161"/>
      <c r="C137" s="200" t="s">
        <v>147</v>
      </c>
      <c r="D137" s="200" t="s">
        <v>178</v>
      </c>
      <c r="E137" s="201" t="s">
        <v>238</v>
      </c>
      <c r="F137" s="202" t="s">
        <v>239</v>
      </c>
      <c r="G137" s="203" t="s">
        <v>219</v>
      </c>
      <c r="H137" s="204">
        <v>53</v>
      </c>
      <c r="I137" s="205"/>
      <c r="J137" s="206">
        <f t="shared" si="0"/>
        <v>0</v>
      </c>
      <c r="K137" s="207"/>
      <c r="L137" s="208"/>
      <c r="M137" s="209" t="s">
        <v>1</v>
      </c>
      <c r="N137" s="210" t="s">
        <v>41</v>
      </c>
      <c r="O137" s="58"/>
      <c r="P137" s="172">
        <f t="shared" si="1"/>
        <v>0</v>
      </c>
      <c r="Q137" s="172">
        <v>2.9999999999999997E-4</v>
      </c>
      <c r="R137" s="172">
        <f t="shared" si="2"/>
        <v>1.5899999999999997E-2</v>
      </c>
      <c r="S137" s="172">
        <v>0</v>
      </c>
      <c r="T137" s="173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4" t="s">
        <v>161</v>
      </c>
      <c r="AT137" s="174" t="s">
        <v>178</v>
      </c>
      <c r="AU137" s="174" t="s">
        <v>124</v>
      </c>
      <c r="AY137" s="17" t="s">
        <v>122</v>
      </c>
      <c r="BE137" s="175">
        <f t="shared" si="4"/>
        <v>0</v>
      </c>
      <c r="BF137" s="175">
        <f t="shared" si="5"/>
        <v>0</v>
      </c>
      <c r="BG137" s="175">
        <f t="shared" si="6"/>
        <v>0</v>
      </c>
      <c r="BH137" s="175">
        <f t="shared" si="7"/>
        <v>0</v>
      </c>
      <c r="BI137" s="175">
        <f t="shared" si="8"/>
        <v>0</v>
      </c>
      <c r="BJ137" s="17" t="s">
        <v>124</v>
      </c>
      <c r="BK137" s="175">
        <f t="shared" si="9"/>
        <v>0</v>
      </c>
      <c r="BL137" s="17" t="s">
        <v>129</v>
      </c>
      <c r="BM137" s="174" t="s">
        <v>591</v>
      </c>
    </row>
    <row r="138" spans="1:65" s="2" customFormat="1" ht="16.5" customHeight="1">
      <c r="A138" s="32"/>
      <c r="B138" s="161"/>
      <c r="C138" s="200" t="s">
        <v>151</v>
      </c>
      <c r="D138" s="200" t="s">
        <v>178</v>
      </c>
      <c r="E138" s="201" t="s">
        <v>242</v>
      </c>
      <c r="F138" s="202" t="s">
        <v>243</v>
      </c>
      <c r="G138" s="203" t="s">
        <v>219</v>
      </c>
      <c r="H138" s="204">
        <v>41</v>
      </c>
      <c r="I138" s="205"/>
      <c r="J138" s="206">
        <f t="shared" si="0"/>
        <v>0</v>
      </c>
      <c r="K138" s="207"/>
      <c r="L138" s="208"/>
      <c r="M138" s="209" t="s">
        <v>1</v>
      </c>
      <c r="N138" s="210" t="s">
        <v>41</v>
      </c>
      <c r="O138" s="58"/>
      <c r="P138" s="172">
        <f t="shared" si="1"/>
        <v>0</v>
      </c>
      <c r="Q138" s="172">
        <v>2.9999999999999997E-4</v>
      </c>
      <c r="R138" s="172">
        <f t="shared" si="2"/>
        <v>1.2299999999999998E-2</v>
      </c>
      <c r="S138" s="172">
        <v>0</v>
      </c>
      <c r="T138" s="173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4" t="s">
        <v>161</v>
      </c>
      <c r="AT138" s="174" t="s">
        <v>178</v>
      </c>
      <c r="AU138" s="174" t="s">
        <v>124</v>
      </c>
      <c r="AY138" s="17" t="s">
        <v>122</v>
      </c>
      <c r="BE138" s="175">
        <f t="shared" si="4"/>
        <v>0</v>
      </c>
      <c r="BF138" s="175">
        <f t="shared" si="5"/>
        <v>0</v>
      </c>
      <c r="BG138" s="175">
        <f t="shared" si="6"/>
        <v>0</v>
      </c>
      <c r="BH138" s="175">
        <f t="shared" si="7"/>
        <v>0</v>
      </c>
      <c r="BI138" s="175">
        <f t="shared" si="8"/>
        <v>0</v>
      </c>
      <c r="BJ138" s="17" t="s">
        <v>124</v>
      </c>
      <c r="BK138" s="175">
        <f t="shared" si="9"/>
        <v>0</v>
      </c>
      <c r="BL138" s="17" t="s">
        <v>129</v>
      </c>
      <c r="BM138" s="174" t="s">
        <v>592</v>
      </c>
    </row>
    <row r="139" spans="1:65" s="12" customFormat="1" ht="22.9" customHeight="1">
      <c r="B139" s="148"/>
      <c r="D139" s="149" t="s">
        <v>74</v>
      </c>
      <c r="E139" s="159" t="s">
        <v>264</v>
      </c>
      <c r="F139" s="159" t="s">
        <v>265</v>
      </c>
      <c r="I139" s="151"/>
      <c r="J139" s="160">
        <f>BK139</f>
        <v>0</v>
      </c>
      <c r="L139" s="148"/>
      <c r="M139" s="153"/>
      <c r="N139" s="154"/>
      <c r="O139" s="154"/>
      <c r="P139" s="155">
        <f>P140</f>
        <v>0</v>
      </c>
      <c r="Q139" s="154"/>
      <c r="R139" s="155">
        <f>R140</f>
        <v>0</v>
      </c>
      <c r="S139" s="154"/>
      <c r="T139" s="156">
        <f>T140</f>
        <v>0</v>
      </c>
      <c r="AR139" s="149" t="s">
        <v>83</v>
      </c>
      <c r="AT139" s="157" t="s">
        <v>74</v>
      </c>
      <c r="AU139" s="157" t="s">
        <v>83</v>
      </c>
      <c r="AY139" s="149" t="s">
        <v>122</v>
      </c>
      <c r="BK139" s="158">
        <f>BK140</f>
        <v>0</v>
      </c>
    </row>
    <row r="140" spans="1:65" s="2" customFormat="1" ht="24" customHeight="1">
      <c r="A140" s="32"/>
      <c r="B140" s="161"/>
      <c r="C140" s="162" t="s">
        <v>156</v>
      </c>
      <c r="D140" s="162" t="s">
        <v>125</v>
      </c>
      <c r="E140" s="163" t="s">
        <v>267</v>
      </c>
      <c r="F140" s="164" t="s">
        <v>268</v>
      </c>
      <c r="G140" s="165" t="s">
        <v>181</v>
      </c>
      <c r="H140" s="166">
        <v>-17.681000000000001</v>
      </c>
      <c r="I140" s="167"/>
      <c r="J140" s="168">
        <f>ROUND(I140*H140,2)</f>
        <v>0</v>
      </c>
      <c r="K140" s="169"/>
      <c r="L140" s="33"/>
      <c r="M140" s="211" t="s">
        <v>1</v>
      </c>
      <c r="N140" s="212" t="s">
        <v>41</v>
      </c>
      <c r="O140" s="213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4" t="s">
        <v>129</v>
      </c>
      <c r="AT140" s="174" t="s">
        <v>125</v>
      </c>
      <c r="AU140" s="174" t="s">
        <v>124</v>
      </c>
      <c r="AY140" s="17" t="s">
        <v>122</v>
      </c>
      <c r="BE140" s="175">
        <f>IF(N140="základná",J140,0)</f>
        <v>0</v>
      </c>
      <c r="BF140" s="175">
        <f>IF(N140="znížená",J140,0)</f>
        <v>0</v>
      </c>
      <c r="BG140" s="175">
        <f>IF(N140="zákl. prenesená",J140,0)</f>
        <v>0</v>
      </c>
      <c r="BH140" s="175">
        <f>IF(N140="zníž. prenesená",J140,0)</f>
        <v>0</v>
      </c>
      <c r="BI140" s="175">
        <f>IF(N140="nulová",J140,0)</f>
        <v>0</v>
      </c>
      <c r="BJ140" s="17" t="s">
        <v>124</v>
      </c>
      <c r="BK140" s="175">
        <f>ROUND(I140*H140,2)</f>
        <v>0</v>
      </c>
      <c r="BL140" s="17" t="s">
        <v>129</v>
      </c>
      <c r="BM140" s="174" t="s">
        <v>593</v>
      </c>
    </row>
    <row r="141" spans="1:65" s="2" customFormat="1" ht="6.95" customHeight="1">
      <c r="A141" s="32"/>
      <c r="B141" s="47"/>
      <c r="C141" s="48"/>
      <c r="D141" s="48"/>
      <c r="E141" s="48"/>
      <c r="F141" s="48"/>
      <c r="G141" s="48"/>
      <c r="H141" s="48"/>
      <c r="I141" s="120"/>
      <c r="J141" s="48"/>
      <c r="K141" s="48"/>
      <c r="L141" s="33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autoFilter ref="C118:K140" xr:uid="{00000000-0009-0000-0000-000004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06C03009B90E479C1AECF275B06307" ma:contentTypeVersion="13" ma:contentTypeDescription="Umožňuje vytvoriť nový dokument." ma:contentTypeScope="" ma:versionID="174147d2b5038f67c42ce4cc96600852">
  <xsd:schema xmlns:xsd="http://www.w3.org/2001/XMLSchema" xmlns:xs="http://www.w3.org/2001/XMLSchema" xmlns:p="http://schemas.microsoft.com/office/2006/metadata/properties" xmlns:ns3="1ae88cbb-3f89-41b3-a638-95ecaf581a7b" xmlns:ns4="6ab40715-a7e5-41f7-81b3-9e20dac80d46" targetNamespace="http://schemas.microsoft.com/office/2006/metadata/properties" ma:root="true" ma:fieldsID="7e0532c6de7404ebe3cec0ea87f718fd" ns3:_="" ns4:_="">
    <xsd:import namespace="1ae88cbb-3f89-41b3-a638-95ecaf581a7b"/>
    <xsd:import namespace="6ab40715-a7e5-41f7-81b3-9e20dac80d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88cbb-3f89-41b3-a638-95ecaf581a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b40715-a7e5-41f7-81b3-9e20dac80d4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Príkaz hash indikátora zdieľ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D0A9DF-9F9A-4D00-A3FD-A07C317B49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88cbb-3f89-41b3-a638-95ecaf581a7b"/>
    <ds:schemaRef ds:uri="6ab40715-a7e5-41f7-81b3-9e20dac80d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5F90A9-49DD-4561-B1D7-136CD663F3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68FCAE-B2E7-45FE-B147-58CD0F3F3EA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2-18-1 - SO 01 RETENČNÉ P...</vt:lpstr>
      <vt:lpstr>2-18-2 - SO 02 OPRAVA SPE...</vt:lpstr>
      <vt:lpstr>2-18-3 - SO 03 SADOVÉ ÚPRAVY</vt:lpstr>
      <vt:lpstr>2-18-4 - Dodatok k rozpočtu</vt:lpstr>
      <vt:lpstr>'2-18-1 - SO 01 RETENČNÉ P...'!Názvy_tlače</vt:lpstr>
      <vt:lpstr>'2-18-2 - SO 02 OPRAVA SPE...'!Názvy_tlače</vt:lpstr>
      <vt:lpstr>'2-18-3 - SO 03 SADOVÉ ÚPRAVY'!Názvy_tlače</vt:lpstr>
      <vt:lpstr>'2-18-4 - Dodatok k rozpočtu'!Názvy_tlače</vt:lpstr>
      <vt:lpstr>'Rekapitulácia stavby'!Názvy_tlače</vt:lpstr>
      <vt:lpstr>'2-18-1 - SO 01 RETENČNÉ P...'!Oblasť_tlače</vt:lpstr>
      <vt:lpstr>'2-18-2 - SO 02 OPRAVA SPE...'!Oblasť_tlače</vt:lpstr>
      <vt:lpstr>'2-18-3 - SO 03 SADOVÉ ÚPRAVY'!Oblasť_tlače</vt:lpstr>
      <vt:lpstr>'2-18-4 - Dodatok k rozpočtu'!Oblasť_tlače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pvandriak-M91p\Peter Vandriak</dc:creator>
  <cp:lastModifiedBy>Matej Novotný / BALTEUS spol. s.r.o.</cp:lastModifiedBy>
  <dcterms:created xsi:type="dcterms:W3CDTF">2020-03-27T08:30:07Z</dcterms:created>
  <dcterms:modified xsi:type="dcterms:W3CDTF">2020-04-03T07:46:03Z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0x0101002506C03009B90E479C1AECF275B06307</vt:lpwstr>
  </property>
</Properties>
</file>