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ácia stavby" sheetId="1" r:id="rId1"/>
    <sheet name="2-18-1 - SO 01 RETENČNÉ P..." sheetId="2" r:id="rId2"/>
    <sheet name="2-18-2 - SO 02 OPRAVA SPE..." sheetId="3" r:id="rId3"/>
    <sheet name="2-18-3 - SO 03 SADOVÉ ÚPRAVY" sheetId="4" r:id="rId4"/>
  </sheets>
  <definedNames>
    <definedName name="_xlnm.Print_Area" localSheetId="0">'Rekapitulácia stavby'!$D$4:$AO$76,'Rekapitulácia stavby'!$C$82:$AQ$98</definedName>
    <definedName name="_xlnm.Print_Titles" localSheetId="0">'Rekapitulácia stavby'!$92:$92</definedName>
    <definedName name="_xlnm._FilterDatabase" localSheetId="1" hidden="1">'2-18-1 - SO 01 RETENČNÉ P...'!$C$121:$K$210</definedName>
    <definedName name="_xlnm.Print_Area" localSheetId="1">'2-18-1 - SO 01 RETENČNÉ P...'!$C$4:$J$76,'2-18-1 - SO 01 RETENČNÉ P...'!$C$82:$J$103,'2-18-1 - SO 01 RETENČNÉ P...'!$C$109:$K$210</definedName>
    <definedName name="_xlnm.Print_Titles" localSheetId="1">'2-18-1 - SO 01 RETENČNÉ P...'!$121:$121</definedName>
    <definedName name="_xlnm._FilterDatabase" localSheetId="2" hidden="1">'2-18-2 - SO 02 OPRAVA SPE...'!$C$123:$K$232</definedName>
    <definedName name="_xlnm.Print_Area" localSheetId="2">'2-18-2 - SO 02 OPRAVA SPE...'!$C$4:$J$76,'2-18-2 - SO 02 OPRAVA SPE...'!$C$82:$J$105,'2-18-2 - SO 02 OPRAVA SPE...'!$C$111:$K$232</definedName>
    <definedName name="_xlnm.Print_Titles" localSheetId="2">'2-18-2 - SO 02 OPRAVA SPE...'!$123:$123</definedName>
    <definedName name="_xlnm._FilterDatabase" localSheetId="3" hidden="1">'2-18-3 - SO 03 SADOVÉ ÚPRAVY'!$C$120:$K$184</definedName>
    <definedName name="_xlnm.Print_Area" localSheetId="3">'2-18-3 - SO 03 SADOVÉ ÚPRAVY'!$C$4:$J$76,'2-18-3 - SO 03 SADOVÉ ÚPRAVY'!$C$82:$J$102,'2-18-3 - SO 03 SADOVÉ ÚPRAVY'!$C$108:$K$184</definedName>
    <definedName name="_xlnm.Print_Titles" localSheetId="3">'2-18-3 - SO 03 SADOVÉ ÚPRAVY'!$120:$120</definedName>
  </definedNames>
  <calcPr/>
</workbook>
</file>

<file path=xl/calcChain.xml><?xml version="1.0" encoding="utf-8"?>
<calcChain xmlns="http://schemas.openxmlformats.org/spreadsheetml/2006/main">
  <c i="4" r="J37"/>
  <c r="J36"/>
  <c i="1" r="AY97"/>
  <c i="4" r="J35"/>
  <c i="1" r="AX97"/>
  <c i="4" r="BI184"/>
  <c r="BH184"/>
  <c r="BG184"/>
  <c r="BE184"/>
  <c r="T184"/>
  <c r="T183"/>
  <c r="R184"/>
  <c r="R183"/>
  <c r="P184"/>
  <c r="P183"/>
  <c r="BK184"/>
  <c r="BK183"/>
  <c r="J183"/>
  <c r="J184"/>
  <c r="BF184"/>
  <c r="J101"/>
  <c r="BI180"/>
  <c r="BH180"/>
  <c r="BG180"/>
  <c r="BE180"/>
  <c r="T180"/>
  <c r="R180"/>
  <c r="P180"/>
  <c r="BK180"/>
  <c r="J180"/>
  <c r="BF180"/>
  <c r="BI178"/>
  <c r="BH178"/>
  <c r="BG178"/>
  <c r="BE178"/>
  <c r="T178"/>
  <c r="R178"/>
  <c r="P178"/>
  <c r="BK178"/>
  <c r="J178"/>
  <c r="BF178"/>
  <c r="BI175"/>
  <c r="BH175"/>
  <c r="BG175"/>
  <c r="BE175"/>
  <c r="T175"/>
  <c r="T174"/>
  <c r="R175"/>
  <c r="R174"/>
  <c r="P175"/>
  <c r="P174"/>
  <c r="BK175"/>
  <c r="BK174"/>
  <c r="J174"/>
  <c r="J175"/>
  <c r="BF175"/>
  <c r="J100"/>
  <c r="BI172"/>
  <c r="BH172"/>
  <c r="BG172"/>
  <c r="BE172"/>
  <c r="T172"/>
  <c r="R172"/>
  <c r="P172"/>
  <c r="BK172"/>
  <c r="J172"/>
  <c r="BF172"/>
  <c r="BI166"/>
  <c r="BH166"/>
  <c r="BG166"/>
  <c r="BE166"/>
  <c r="T166"/>
  <c r="T165"/>
  <c r="R166"/>
  <c r="R165"/>
  <c r="P166"/>
  <c r="P165"/>
  <c r="BK166"/>
  <c r="BK165"/>
  <c r="J165"/>
  <c r="J166"/>
  <c r="BF166"/>
  <c r="J99"/>
  <c r="BI163"/>
  <c r="BH163"/>
  <c r="BG163"/>
  <c r="BE163"/>
  <c r="T163"/>
  <c r="R163"/>
  <c r="P163"/>
  <c r="BK163"/>
  <c r="J163"/>
  <c r="BF163"/>
  <c r="BI160"/>
  <c r="BH160"/>
  <c r="BG160"/>
  <c r="BE160"/>
  <c r="T160"/>
  <c r="R160"/>
  <c r="P160"/>
  <c r="BK160"/>
  <c r="J160"/>
  <c r="BF160"/>
  <c r="BI159"/>
  <c r="BH159"/>
  <c r="BG159"/>
  <c r="BE159"/>
  <c r="T159"/>
  <c r="R159"/>
  <c r="P159"/>
  <c r="BK159"/>
  <c r="J159"/>
  <c r="BF159"/>
  <c r="BI157"/>
  <c r="BH157"/>
  <c r="BG157"/>
  <c r="BE157"/>
  <c r="T157"/>
  <c r="R157"/>
  <c r="P157"/>
  <c r="BK157"/>
  <c r="J157"/>
  <c r="BF157"/>
  <c r="BI156"/>
  <c r="BH156"/>
  <c r="BG156"/>
  <c r="BE156"/>
  <c r="T156"/>
  <c r="R156"/>
  <c r="P156"/>
  <c r="BK156"/>
  <c r="J156"/>
  <c r="BF156"/>
  <c r="BI155"/>
  <c r="BH155"/>
  <c r="BG155"/>
  <c r="BE155"/>
  <c r="T155"/>
  <c r="R155"/>
  <c r="P155"/>
  <c r="BK155"/>
  <c r="J155"/>
  <c r="BF155"/>
  <c r="BI154"/>
  <c r="BH154"/>
  <c r="BG154"/>
  <c r="BE154"/>
  <c r="T154"/>
  <c r="R154"/>
  <c r="P154"/>
  <c r="BK154"/>
  <c r="J154"/>
  <c r="BF154"/>
  <c r="BI153"/>
  <c r="BH153"/>
  <c r="BG153"/>
  <c r="BE153"/>
  <c r="T153"/>
  <c r="R153"/>
  <c r="P153"/>
  <c r="BK153"/>
  <c r="J153"/>
  <c r="BF153"/>
  <c r="BI152"/>
  <c r="BH152"/>
  <c r="BG152"/>
  <c r="BE152"/>
  <c r="T152"/>
  <c r="R152"/>
  <c r="P152"/>
  <c r="BK152"/>
  <c r="J152"/>
  <c r="BF152"/>
  <c r="BI151"/>
  <c r="BH151"/>
  <c r="BG151"/>
  <c r="BE151"/>
  <c r="T151"/>
  <c r="R151"/>
  <c r="P151"/>
  <c r="BK151"/>
  <c r="J151"/>
  <c r="BF151"/>
  <c r="BI150"/>
  <c r="BH150"/>
  <c r="BG150"/>
  <c r="BE150"/>
  <c r="T150"/>
  <c r="R150"/>
  <c r="P150"/>
  <c r="BK150"/>
  <c r="J150"/>
  <c r="BF150"/>
  <c r="BI149"/>
  <c r="BH149"/>
  <c r="BG149"/>
  <c r="BE149"/>
  <c r="T149"/>
  <c r="R149"/>
  <c r="P149"/>
  <c r="BK149"/>
  <c r="J149"/>
  <c r="BF149"/>
  <c r="BI148"/>
  <c r="BH148"/>
  <c r="BG148"/>
  <c r="BE148"/>
  <c r="T148"/>
  <c r="R148"/>
  <c r="P148"/>
  <c r="BK148"/>
  <c r="J148"/>
  <c r="BF148"/>
  <c r="BI147"/>
  <c r="BH147"/>
  <c r="BG147"/>
  <c r="BE147"/>
  <c r="T147"/>
  <c r="R147"/>
  <c r="P147"/>
  <c r="BK147"/>
  <c r="J147"/>
  <c r="BF147"/>
  <c r="BI146"/>
  <c r="BH146"/>
  <c r="BG146"/>
  <c r="BE146"/>
  <c r="T146"/>
  <c r="R146"/>
  <c r="P146"/>
  <c r="BK146"/>
  <c r="J146"/>
  <c r="BF146"/>
  <c r="BI145"/>
  <c r="BH145"/>
  <c r="BG145"/>
  <c r="BE145"/>
  <c r="T145"/>
  <c r="R145"/>
  <c r="P145"/>
  <c r="BK145"/>
  <c r="J145"/>
  <c r="BF145"/>
  <c r="BI144"/>
  <c r="BH144"/>
  <c r="BG144"/>
  <c r="BE144"/>
  <c r="T144"/>
  <c r="R144"/>
  <c r="P144"/>
  <c r="BK144"/>
  <c r="J144"/>
  <c r="BF144"/>
  <c r="BI143"/>
  <c r="BH143"/>
  <c r="BG143"/>
  <c r="BE143"/>
  <c r="T143"/>
  <c r="R143"/>
  <c r="P143"/>
  <c r="BK143"/>
  <c r="J143"/>
  <c r="BF143"/>
  <c r="BI142"/>
  <c r="BH142"/>
  <c r="BG142"/>
  <c r="BE142"/>
  <c r="T142"/>
  <c r="R142"/>
  <c r="P142"/>
  <c r="BK142"/>
  <c r="J142"/>
  <c r="BF142"/>
  <c r="BI140"/>
  <c r="BH140"/>
  <c r="BG140"/>
  <c r="BE140"/>
  <c r="T140"/>
  <c r="R140"/>
  <c r="P140"/>
  <c r="BK140"/>
  <c r="J140"/>
  <c r="BF140"/>
  <c r="BI135"/>
  <c r="BH135"/>
  <c r="BG135"/>
  <c r="BE135"/>
  <c r="T135"/>
  <c r="R135"/>
  <c r="P135"/>
  <c r="BK135"/>
  <c r="J135"/>
  <c r="BF135"/>
  <c r="BI134"/>
  <c r="BH134"/>
  <c r="BG134"/>
  <c r="BE134"/>
  <c r="T134"/>
  <c r="R134"/>
  <c r="P134"/>
  <c r="BK134"/>
  <c r="J134"/>
  <c r="BF134"/>
  <c r="BI132"/>
  <c r="BH132"/>
  <c r="BG132"/>
  <c r="BE132"/>
  <c r="T132"/>
  <c r="R132"/>
  <c r="P132"/>
  <c r="BK132"/>
  <c r="J132"/>
  <c r="BF132"/>
  <c r="BI131"/>
  <c r="BH131"/>
  <c r="BG131"/>
  <c r="BE131"/>
  <c r="T131"/>
  <c r="R131"/>
  <c r="P131"/>
  <c r="BK131"/>
  <c r="J131"/>
  <c r="BF131"/>
  <c r="BI130"/>
  <c r="BH130"/>
  <c r="BG130"/>
  <c r="BE130"/>
  <c r="T130"/>
  <c r="R130"/>
  <c r="P130"/>
  <c r="BK130"/>
  <c r="J130"/>
  <c r="BF130"/>
  <c r="BI124"/>
  <c r="F37"/>
  <c i="1" r="BD97"/>
  <c i="4" r="BH124"/>
  <c r="F36"/>
  <c i="1" r="BC97"/>
  <c i="4" r="BG124"/>
  <c r="F35"/>
  <c i="1" r="BB97"/>
  <c i="4" r="BE124"/>
  <c r="J33"/>
  <c i="1" r="AV97"/>
  <c i="4" r="F33"/>
  <c i="1" r="AZ97"/>
  <c i="4" r="T124"/>
  <c r="T123"/>
  <c r="T122"/>
  <c r="T121"/>
  <c r="R124"/>
  <c r="R123"/>
  <c r="R122"/>
  <c r="R121"/>
  <c r="P124"/>
  <c r="P123"/>
  <c r="P122"/>
  <c r="P121"/>
  <c i="1" r="AU97"/>
  <c i="4" r="BK124"/>
  <c r="BK123"/>
  <c r="J123"/>
  <c r="BK122"/>
  <c r="J122"/>
  <c r="BK121"/>
  <c r="J121"/>
  <c r="J96"/>
  <c r="J30"/>
  <c i="1" r="AG97"/>
  <c i="4" r="J124"/>
  <c r="BF124"/>
  <c r="J34"/>
  <c i="1" r="AW97"/>
  <c i="4" r="F34"/>
  <c i="1" r="BA97"/>
  <c i="4" r="J98"/>
  <c r="J97"/>
  <c r="J118"/>
  <c r="J117"/>
  <c r="F117"/>
  <c r="F115"/>
  <c r="E113"/>
  <c r="J92"/>
  <c r="J91"/>
  <c r="F91"/>
  <c r="F89"/>
  <c r="E87"/>
  <c r="J39"/>
  <c r="J18"/>
  <c r="E18"/>
  <c r="F118"/>
  <c r="F92"/>
  <c r="J17"/>
  <c r="J12"/>
  <c r="J115"/>
  <c r="J89"/>
  <c r="E7"/>
  <c r="E111"/>
  <c r="E85"/>
  <c i="3" r="J37"/>
  <c r="J36"/>
  <c i="1" r="AY96"/>
  <c i="3" r="J35"/>
  <c i="1" r="AX96"/>
  <c i="3" r="BI232"/>
  <c r="BH232"/>
  <c r="BG232"/>
  <c r="BE232"/>
  <c r="T232"/>
  <c r="R232"/>
  <c r="P232"/>
  <c r="BK232"/>
  <c r="J232"/>
  <c r="BF232"/>
  <c r="BI230"/>
  <c r="BH230"/>
  <c r="BG230"/>
  <c r="BE230"/>
  <c r="T230"/>
  <c r="R230"/>
  <c r="P230"/>
  <c r="BK230"/>
  <c r="J230"/>
  <c r="BF230"/>
  <c r="BI227"/>
  <c r="BH227"/>
  <c r="BG227"/>
  <c r="BE227"/>
  <c r="T227"/>
  <c r="T226"/>
  <c r="T225"/>
  <c r="R227"/>
  <c r="R226"/>
  <c r="R225"/>
  <c r="P227"/>
  <c r="P226"/>
  <c r="P225"/>
  <c r="BK227"/>
  <c r="BK226"/>
  <c r="J226"/>
  <c r="BK225"/>
  <c r="J225"/>
  <c r="J227"/>
  <c r="BF227"/>
  <c r="J104"/>
  <c r="J103"/>
  <c r="BI224"/>
  <c r="BH224"/>
  <c r="BG224"/>
  <c r="BE224"/>
  <c r="T224"/>
  <c r="T223"/>
  <c r="R224"/>
  <c r="R223"/>
  <c r="P224"/>
  <c r="P223"/>
  <c r="BK224"/>
  <c r="BK223"/>
  <c r="J223"/>
  <c r="J224"/>
  <c r="BF224"/>
  <c r="J102"/>
  <c r="BI222"/>
  <c r="BH222"/>
  <c r="BG222"/>
  <c r="BE222"/>
  <c r="T222"/>
  <c r="R222"/>
  <c r="P222"/>
  <c r="BK222"/>
  <c r="J222"/>
  <c r="BF222"/>
  <c r="BI221"/>
  <c r="BH221"/>
  <c r="BG221"/>
  <c r="BE221"/>
  <c r="T221"/>
  <c r="R221"/>
  <c r="P221"/>
  <c r="BK221"/>
  <c r="J221"/>
  <c r="BF221"/>
  <c r="BI220"/>
  <c r="BH220"/>
  <c r="BG220"/>
  <c r="BE220"/>
  <c r="T220"/>
  <c r="R220"/>
  <c r="P220"/>
  <c r="BK220"/>
  <c r="J220"/>
  <c r="BF220"/>
  <c r="BI218"/>
  <c r="BH218"/>
  <c r="BG218"/>
  <c r="BE218"/>
  <c r="T218"/>
  <c r="R218"/>
  <c r="P218"/>
  <c r="BK218"/>
  <c r="J218"/>
  <c r="BF218"/>
  <c r="BI217"/>
  <c r="BH217"/>
  <c r="BG217"/>
  <c r="BE217"/>
  <c r="T217"/>
  <c r="R217"/>
  <c r="P217"/>
  <c r="BK217"/>
  <c r="J217"/>
  <c r="BF217"/>
  <c r="BI216"/>
  <c r="BH216"/>
  <c r="BG216"/>
  <c r="BE216"/>
  <c r="T216"/>
  <c r="R216"/>
  <c r="P216"/>
  <c r="BK216"/>
  <c r="J216"/>
  <c r="BF216"/>
  <c r="BI214"/>
  <c r="BH214"/>
  <c r="BG214"/>
  <c r="BE214"/>
  <c r="T214"/>
  <c r="R214"/>
  <c r="P214"/>
  <c r="BK214"/>
  <c r="J214"/>
  <c r="BF214"/>
  <c r="BI211"/>
  <c r="BH211"/>
  <c r="BG211"/>
  <c r="BE211"/>
  <c r="T211"/>
  <c r="R211"/>
  <c r="P211"/>
  <c r="BK211"/>
  <c r="J211"/>
  <c r="BF211"/>
  <c r="BI209"/>
  <c r="BH209"/>
  <c r="BG209"/>
  <c r="BE209"/>
  <c r="T209"/>
  <c r="R209"/>
  <c r="P209"/>
  <c r="BK209"/>
  <c r="J209"/>
  <c r="BF209"/>
  <c r="BI208"/>
  <c r="BH208"/>
  <c r="BG208"/>
  <c r="BE208"/>
  <c r="T208"/>
  <c r="T207"/>
  <c r="R208"/>
  <c r="R207"/>
  <c r="P208"/>
  <c r="P207"/>
  <c r="BK208"/>
  <c r="BK207"/>
  <c r="J207"/>
  <c r="J208"/>
  <c r="BF208"/>
  <c r="J101"/>
  <c r="BI205"/>
  <c r="BH205"/>
  <c r="BG205"/>
  <c r="BE205"/>
  <c r="T205"/>
  <c r="R205"/>
  <c r="P205"/>
  <c r="BK205"/>
  <c r="J205"/>
  <c r="BF205"/>
  <c r="BI203"/>
  <c r="BH203"/>
  <c r="BG203"/>
  <c r="BE203"/>
  <c r="T203"/>
  <c r="R203"/>
  <c r="P203"/>
  <c r="BK203"/>
  <c r="J203"/>
  <c r="BF203"/>
  <c r="BI201"/>
  <c r="BH201"/>
  <c r="BG201"/>
  <c r="BE201"/>
  <c r="T201"/>
  <c r="R201"/>
  <c r="P201"/>
  <c r="BK201"/>
  <c r="J201"/>
  <c r="BF201"/>
  <c r="BI200"/>
  <c r="BH200"/>
  <c r="BG200"/>
  <c r="BE200"/>
  <c r="T200"/>
  <c r="R200"/>
  <c r="P200"/>
  <c r="BK200"/>
  <c r="J200"/>
  <c r="BF200"/>
  <c r="BI197"/>
  <c r="BH197"/>
  <c r="BG197"/>
  <c r="BE197"/>
  <c r="T197"/>
  <c r="R197"/>
  <c r="P197"/>
  <c r="BK197"/>
  <c r="J197"/>
  <c r="BF197"/>
  <c r="BI194"/>
  <c r="BH194"/>
  <c r="BG194"/>
  <c r="BE194"/>
  <c r="T194"/>
  <c r="R194"/>
  <c r="P194"/>
  <c r="BK194"/>
  <c r="J194"/>
  <c r="BF194"/>
  <c r="BI189"/>
  <c r="BH189"/>
  <c r="BG189"/>
  <c r="BE189"/>
  <c r="T189"/>
  <c r="R189"/>
  <c r="P189"/>
  <c r="BK189"/>
  <c r="J189"/>
  <c r="BF189"/>
  <c r="BI185"/>
  <c r="BH185"/>
  <c r="BG185"/>
  <c r="BE185"/>
  <c r="T185"/>
  <c r="R185"/>
  <c r="P185"/>
  <c r="BK185"/>
  <c r="J185"/>
  <c r="BF185"/>
  <c r="BI184"/>
  <c r="BH184"/>
  <c r="BG184"/>
  <c r="BE184"/>
  <c r="T184"/>
  <c r="R184"/>
  <c r="P184"/>
  <c r="BK184"/>
  <c r="J184"/>
  <c r="BF184"/>
  <c r="BI180"/>
  <c r="BH180"/>
  <c r="BG180"/>
  <c r="BE180"/>
  <c r="T180"/>
  <c r="R180"/>
  <c r="P180"/>
  <c r="BK180"/>
  <c r="J180"/>
  <c r="BF180"/>
  <c r="BI177"/>
  <c r="BH177"/>
  <c r="BG177"/>
  <c r="BE177"/>
  <c r="T177"/>
  <c r="T176"/>
  <c r="R177"/>
  <c r="R176"/>
  <c r="P177"/>
  <c r="P176"/>
  <c r="BK177"/>
  <c r="BK176"/>
  <c r="J176"/>
  <c r="J177"/>
  <c r="BF177"/>
  <c r="J100"/>
  <c r="BI175"/>
  <c r="BH175"/>
  <c r="BG175"/>
  <c r="BE175"/>
  <c r="T175"/>
  <c r="R175"/>
  <c r="P175"/>
  <c r="BK175"/>
  <c r="J175"/>
  <c r="BF175"/>
  <c r="BI173"/>
  <c r="BH173"/>
  <c r="BG173"/>
  <c r="BE173"/>
  <c r="T173"/>
  <c r="R173"/>
  <c r="P173"/>
  <c r="BK173"/>
  <c r="J173"/>
  <c r="BF173"/>
  <c r="BI170"/>
  <c r="BH170"/>
  <c r="BG170"/>
  <c r="BE170"/>
  <c r="T170"/>
  <c r="T169"/>
  <c r="R170"/>
  <c r="R169"/>
  <c r="P170"/>
  <c r="P169"/>
  <c r="BK170"/>
  <c r="BK169"/>
  <c r="J169"/>
  <c r="J170"/>
  <c r="BF170"/>
  <c r="J99"/>
  <c r="BI164"/>
  <c r="BH164"/>
  <c r="BG164"/>
  <c r="BE164"/>
  <c r="T164"/>
  <c r="R164"/>
  <c r="P164"/>
  <c r="BK164"/>
  <c r="J164"/>
  <c r="BF164"/>
  <c r="BI162"/>
  <c r="BH162"/>
  <c r="BG162"/>
  <c r="BE162"/>
  <c r="T162"/>
  <c r="R162"/>
  <c r="P162"/>
  <c r="BK162"/>
  <c r="J162"/>
  <c r="BF162"/>
  <c r="BI158"/>
  <c r="BH158"/>
  <c r="BG158"/>
  <c r="BE158"/>
  <c r="T158"/>
  <c r="R158"/>
  <c r="P158"/>
  <c r="BK158"/>
  <c r="J158"/>
  <c r="BF158"/>
  <c r="BI156"/>
  <c r="BH156"/>
  <c r="BG156"/>
  <c r="BE156"/>
  <c r="T156"/>
  <c r="R156"/>
  <c r="P156"/>
  <c r="BK156"/>
  <c r="J156"/>
  <c r="BF156"/>
  <c r="BI153"/>
  <c r="BH153"/>
  <c r="BG153"/>
  <c r="BE153"/>
  <c r="T153"/>
  <c r="R153"/>
  <c r="P153"/>
  <c r="BK153"/>
  <c r="J153"/>
  <c r="BF153"/>
  <c r="BI152"/>
  <c r="BH152"/>
  <c r="BG152"/>
  <c r="BE152"/>
  <c r="T152"/>
  <c r="R152"/>
  <c r="P152"/>
  <c r="BK152"/>
  <c r="J152"/>
  <c r="BF152"/>
  <c r="BI150"/>
  <c r="BH150"/>
  <c r="BG150"/>
  <c r="BE150"/>
  <c r="T150"/>
  <c r="R150"/>
  <c r="P150"/>
  <c r="BK150"/>
  <c r="J150"/>
  <c r="BF150"/>
  <c r="BI148"/>
  <c r="BH148"/>
  <c r="BG148"/>
  <c r="BE148"/>
  <c r="T148"/>
  <c r="R148"/>
  <c r="P148"/>
  <c r="BK148"/>
  <c r="J148"/>
  <c r="BF148"/>
  <c r="BI147"/>
  <c r="BH147"/>
  <c r="BG147"/>
  <c r="BE147"/>
  <c r="T147"/>
  <c r="R147"/>
  <c r="P147"/>
  <c r="BK147"/>
  <c r="J147"/>
  <c r="BF147"/>
  <c r="BI143"/>
  <c r="BH143"/>
  <c r="BG143"/>
  <c r="BE143"/>
  <c r="T143"/>
  <c r="R143"/>
  <c r="P143"/>
  <c r="BK143"/>
  <c r="J143"/>
  <c r="BF143"/>
  <c r="BI140"/>
  <c r="BH140"/>
  <c r="BG140"/>
  <c r="BE140"/>
  <c r="T140"/>
  <c r="R140"/>
  <c r="P140"/>
  <c r="BK140"/>
  <c r="J140"/>
  <c r="BF140"/>
  <c r="BI139"/>
  <c r="BH139"/>
  <c r="BG139"/>
  <c r="BE139"/>
  <c r="T139"/>
  <c r="R139"/>
  <c r="P139"/>
  <c r="BK139"/>
  <c r="J139"/>
  <c r="BF139"/>
  <c r="BI136"/>
  <c r="BH136"/>
  <c r="BG136"/>
  <c r="BE136"/>
  <c r="T136"/>
  <c r="R136"/>
  <c r="P136"/>
  <c r="BK136"/>
  <c r="J136"/>
  <c r="BF136"/>
  <c r="BI135"/>
  <c r="BH135"/>
  <c r="BG135"/>
  <c r="BE135"/>
  <c r="T135"/>
  <c r="R135"/>
  <c r="P135"/>
  <c r="BK135"/>
  <c r="J135"/>
  <c r="BF135"/>
  <c r="BI130"/>
  <c r="BH130"/>
  <c r="BG130"/>
  <c r="BE130"/>
  <c r="T130"/>
  <c r="R130"/>
  <c r="P130"/>
  <c r="BK130"/>
  <c r="J130"/>
  <c r="BF130"/>
  <c r="BI129"/>
  <c r="BH129"/>
  <c r="BG129"/>
  <c r="BE129"/>
  <c r="T129"/>
  <c r="R129"/>
  <c r="P129"/>
  <c r="BK129"/>
  <c r="J129"/>
  <c r="BF129"/>
  <c r="BI128"/>
  <c r="BH128"/>
  <c r="BG128"/>
  <c r="BE128"/>
  <c r="T128"/>
  <c r="R128"/>
  <c r="P128"/>
  <c r="BK128"/>
  <c r="J128"/>
  <c r="BF128"/>
  <c r="BI127"/>
  <c r="F37"/>
  <c i="1" r="BD96"/>
  <c i="3" r="BH127"/>
  <c r="F36"/>
  <c i="1" r="BC96"/>
  <c i="3" r="BG127"/>
  <c r="F35"/>
  <c i="1" r="BB96"/>
  <c i="3" r="BE127"/>
  <c r="J33"/>
  <c i="1" r="AV96"/>
  <c i="3" r="F33"/>
  <c i="1" r="AZ96"/>
  <c i="3" r="T127"/>
  <c r="T126"/>
  <c r="T125"/>
  <c r="T124"/>
  <c r="R127"/>
  <c r="R126"/>
  <c r="R125"/>
  <c r="R124"/>
  <c r="P127"/>
  <c r="P126"/>
  <c r="P125"/>
  <c r="P124"/>
  <c i="1" r="AU96"/>
  <c i="3" r="BK127"/>
  <c r="BK126"/>
  <c r="J126"/>
  <c r="BK125"/>
  <c r="J125"/>
  <c r="BK124"/>
  <c r="J124"/>
  <c r="J96"/>
  <c r="J30"/>
  <c i="1" r="AG96"/>
  <c i="3" r="J127"/>
  <c r="BF127"/>
  <c r="J34"/>
  <c i="1" r="AW96"/>
  <c i="3" r="F34"/>
  <c i="1" r="BA96"/>
  <c i="3" r="J98"/>
  <c r="J97"/>
  <c r="J121"/>
  <c r="J120"/>
  <c r="F120"/>
  <c r="F118"/>
  <c r="E116"/>
  <c r="J92"/>
  <c r="J91"/>
  <c r="F91"/>
  <c r="F89"/>
  <c r="E87"/>
  <c r="J39"/>
  <c r="J18"/>
  <c r="E18"/>
  <c r="F121"/>
  <c r="F92"/>
  <c r="J17"/>
  <c r="J12"/>
  <c r="J118"/>
  <c r="J89"/>
  <c r="E7"/>
  <c r="E114"/>
  <c r="E85"/>
  <c i="2" r="J37"/>
  <c r="J36"/>
  <c i="1" r="AY95"/>
  <c i="2" r="J35"/>
  <c i="1" r="AX95"/>
  <c i="2" r="BI210"/>
  <c r="BH210"/>
  <c r="BG210"/>
  <c r="BE210"/>
  <c r="T210"/>
  <c r="R210"/>
  <c r="P210"/>
  <c r="BK210"/>
  <c r="J210"/>
  <c r="BF210"/>
  <c r="BI208"/>
  <c r="BH208"/>
  <c r="BG208"/>
  <c r="BE208"/>
  <c r="T208"/>
  <c r="R208"/>
  <c r="P208"/>
  <c r="BK208"/>
  <c r="J208"/>
  <c r="BF208"/>
  <c r="BI202"/>
  <c r="BH202"/>
  <c r="BG202"/>
  <c r="BE202"/>
  <c r="T202"/>
  <c r="T201"/>
  <c r="T200"/>
  <c r="R202"/>
  <c r="R201"/>
  <c r="R200"/>
  <c r="P202"/>
  <c r="P201"/>
  <c r="P200"/>
  <c r="BK202"/>
  <c r="BK201"/>
  <c r="J201"/>
  <c r="BK200"/>
  <c r="J200"/>
  <c r="J202"/>
  <c r="BF202"/>
  <c r="J102"/>
  <c r="J101"/>
  <c r="BI199"/>
  <c r="BH199"/>
  <c r="BG199"/>
  <c r="BE199"/>
  <c r="T199"/>
  <c r="T198"/>
  <c r="R199"/>
  <c r="R198"/>
  <c r="P199"/>
  <c r="P198"/>
  <c r="BK199"/>
  <c r="BK198"/>
  <c r="J198"/>
  <c r="J199"/>
  <c r="BF199"/>
  <c r="J100"/>
  <c r="BI196"/>
  <c r="BH196"/>
  <c r="BG196"/>
  <c r="BE196"/>
  <c r="T196"/>
  <c r="R196"/>
  <c r="P196"/>
  <c r="BK196"/>
  <c r="J196"/>
  <c r="BF196"/>
  <c r="BI193"/>
  <c r="BH193"/>
  <c r="BG193"/>
  <c r="BE193"/>
  <c r="T193"/>
  <c r="T192"/>
  <c r="R193"/>
  <c r="R192"/>
  <c r="P193"/>
  <c r="P192"/>
  <c r="BK193"/>
  <c r="BK192"/>
  <c r="J192"/>
  <c r="J193"/>
  <c r="BF193"/>
  <c r="J99"/>
  <c r="BI191"/>
  <c r="BH191"/>
  <c r="BG191"/>
  <c r="BE191"/>
  <c r="T191"/>
  <c r="R191"/>
  <c r="P191"/>
  <c r="BK191"/>
  <c r="J191"/>
  <c r="BF191"/>
  <c r="BI190"/>
  <c r="BH190"/>
  <c r="BG190"/>
  <c r="BE190"/>
  <c r="T190"/>
  <c r="R190"/>
  <c r="P190"/>
  <c r="BK190"/>
  <c r="J190"/>
  <c r="BF190"/>
  <c r="BI189"/>
  <c r="BH189"/>
  <c r="BG189"/>
  <c r="BE189"/>
  <c r="T189"/>
  <c r="R189"/>
  <c r="P189"/>
  <c r="BK189"/>
  <c r="J189"/>
  <c r="BF189"/>
  <c r="BI188"/>
  <c r="BH188"/>
  <c r="BG188"/>
  <c r="BE188"/>
  <c r="T188"/>
  <c r="R188"/>
  <c r="P188"/>
  <c r="BK188"/>
  <c r="J188"/>
  <c r="BF188"/>
  <c r="BI187"/>
  <c r="BH187"/>
  <c r="BG187"/>
  <c r="BE187"/>
  <c r="T187"/>
  <c r="R187"/>
  <c r="P187"/>
  <c r="BK187"/>
  <c r="J187"/>
  <c r="BF187"/>
  <c r="BI186"/>
  <c r="BH186"/>
  <c r="BG186"/>
  <c r="BE186"/>
  <c r="T186"/>
  <c r="R186"/>
  <c r="P186"/>
  <c r="BK186"/>
  <c r="J186"/>
  <c r="BF186"/>
  <c r="BI185"/>
  <c r="BH185"/>
  <c r="BG185"/>
  <c r="BE185"/>
  <c r="T185"/>
  <c r="R185"/>
  <c r="P185"/>
  <c r="BK185"/>
  <c r="J185"/>
  <c r="BF185"/>
  <c r="BI184"/>
  <c r="BH184"/>
  <c r="BG184"/>
  <c r="BE184"/>
  <c r="T184"/>
  <c r="R184"/>
  <c r="P184"/>
  <c r="BK184"/>
  <c r="J184"/>
  <c r="BF184"/>
  <c r="BI183"/>
  <c r="BH183"/>
  <c r="BG183"/>
  <c r="BE183"/>
  <c r="T183"/>
  <c r="R183"/>
  <c r="P183"/>
  <c r="BK183"/>
  <c r="J183"/>
  <c r="BF183"/>
  <c r="BI181"/>
  <c r="BH181"/>
  <c r="BG181"/>
  <c r="BE181"/>
  <c r="T181"/>
  <c r="R181"/>
  <c r="P181"/>
  <c r="BK181"/>
  <c r="J181"/>
  <c r="BF181"/>
  <c r="BI180"/>
  <c r="BH180"/>
  <c r="BG180"/>
  <c r="BE180"/>
  <c r="T180"/>
  <c r="R180"/>
  <c r="P180"/>
  <c r="BK180"/>
  <c r="J180"/>
  <c r="BF180"/>
  <c r="BI178"/>
  <c r="BH178"/>
  <c r="BG178"/>
  <c r="BE178"/>
  <c r="T178"/>
  <c r="R178"/>
  <c r="P178"/>
  <c r="BK178"/>
  <c r="J178"/>
  <c r="BF178"/>
  <c r="BI175"/>
  <c r="BH175"/>
  <c r="BG175"/>
  <c r="BE175"/>
  <c r="T175"/>
  <c r="R175"/>
  <c r="P175"/>
  <c r="BK175"/>
  <c r="J175"/>
  <c r="BF175"/>
  <c r="BI167"/>
  <c r="BH167"/>
  <c r="BG167"/>
  <c r="BE167"/>
  <c r="T167"/>
  <c r="R167"/>
  <c r="P167"/>
  <c r="BK167"/>
  <c r="J167"/>
  <c r="BF167"/>
  <c r="BI161"/>
  <c r="BH161"/>
  <c r="BG161"/>
  <c r="BE161"/>
  <c r="T161"/>
  <c r="R161"/>
  <c r="P161"/>
  <c r="BK161"/>
  <c r="J161"/>
  <c r="BF161"/>
  <c r="BI155"/>
  <c r="BH155"/>
  <c r="BG155"/>
  <c r="BE155"/>
  <c r="T155"/>
  <c r="R155"/>
  <c r="P155"/>
  <c r="BK155"/>
  <c r="J155"/>
  <c r="BF155"/>
  <c r="BI143"/>
  <c r="BH143"/>
  <c r="BG143"/>
  <c r="BE143"/>
  <c r="T143"/>
  <c r="R143"/>
  <c r="P143"/>
  <c r="BK143"/>
  <c r="J143"/>
  <c r="BF143"/>
  <c r="BI142"/>
  <c r="BH142"/>
  <c r="BG142"/>
  <c r="BE142"/>
  <c r="T142"/>
  <c r="R142"/>
  <c r="P142"/>
  <c r="BK142"/>
  <c r="J142"/>
  <c r="BF142"/>
  <c r="BI140"/>
  <c r="BH140"/>
  <c r="BG140"/>
  <c r="BE140"/>
  <c r="T140"/>
  <c r="R140"/>
  <c r="P140"/>
  <c r="BK140"/>
  <c r="J140"/>
  <c r="BF140"/>
  <c r="BI138"/>
  <c r="BH138"/>
  <c r="BG138"/>
  <c r="BE138"/>
  <c r="T138"/>
  <c r="R138"/>
  <c r="P138"/>
  <c r="BK138"/>
  <c r="J138"/>
  <c r="BF138"/>
  <c r="BI137"/>
  <c r="BH137"/>
  <c r="BG137"/>
  <c r="BE137"/>
  <c r="T137"/>
  <c r="R137"/>
  <c r="P137"/>
  <c r="BK137"/>
  <c r="J137"/>
  <c r="BF137"/>
  <c r="BI134"/>
  <c r="BH134"/>
  <c r="BG134"/>
  <c r="BE134"/>
  <c r="T134"/>
  <c r="R134"/>
  <c r="P134"/>
  <c r="BK134"/>
  <c r="J134"/>
  <c r="BF134"/>
  <c r="BI133"/>
  <c r="BH133"/>
  <c r="BG133"/>
  <c r="BE133"/>
  <c r="T133"/>
  <c r="R133"/>
  <c r="P133"/>
  <c r="BK133"/>
  <c r="J133"/>
  <c r="BF133"/>
  <c r="BI125"/>
  <c r="F37"/>
  <c i="1" r="BD95"/>
  <c i="2" r="BH125"/>
  <c r="F36"/>
  <c i="1" r="BC95"/>
  <c i="2" r="BG125"/>
  <c r="F35"/>
  <c i="1" r="BB95"/>
  <c i="2" r="BE125"/>
  <c r="J33"/>
  <c i="1" r="AV95"/>
  <c i="2" r="F33"/>
  <c i="1" r="AZ95"/>
  <c i="2" r="T125"/>
  <c r="T124"/>
  <c r="T123"/>
  <c r="T122"/>
  <c r="R125"/>
  <c r="R124"/>
  <c r="R123"/>
  <c r="R122"/>
  <c r="P125"/>
  <c r="P124"/>
  <c r="P123"/>
  <c r="P122"/>
  <c i="1" r="AU95"/>
  <c i="2" r="BK125"/>
  <c r="BK124"/>
  <c r="J124"/>
  <c r="BK123"/>
  <c r="J123"/>
  <c r="BK122"/>
  <c r="J122"/>
  <c r="J96"/>
  <c r="J30"/>
  <c i="1" r="AG95"/>
  <c i="2" r="J125"/>
  <c r="BF125"/>
  <c r="J34"/>
  <c i="1" r="AW95"/>
  <c i="2" r="F34"/>
  <c i="1" r="BA95"/>
  <c i="2" r="J98"/>
  <c r="J97"/>
  <c r="J119"/>
  <c r="J118"/>
  <c r="F118"/>
  <c r="F116"/>
  <c r="E114"/>
  <c r="J92"/>
  <c r="J91"/>
  <c r="F91"/>
  <c r="F89"/>
  <c r="E87"/>
  <c r="J39"/>
  <c r="J18"/>
  <c r="E18"/>
  <c r="F119"/>
  <c r="F92"/>
  <c r="J17"/>
  <c r="J12"/>
  <c r="J116"/>
  <c r="J89"/>
  <c r="E7"/>
  <c r="E112"/>
  <c r="E85"/>
  <c i="1" r="BD94"/>
  <c r="W33"/>
  <c r="BC94"/>
  <c r="W32"/>
  <c r="BB94"/>
  <c r="W31"/>
  <c r="BA94"/>
  <c r="W30"/>
  <c r="AZ94"/>
  <c r="W29"/>
  <c r="AY94"/>
  <c r="AX94"/>
  <c r="AW94"/>
  <c r="AK30"/>
  <c r="AV94"/>
  <c r="AK29"/>
  <c r="AU94"/>
  <c r="AT94"/>
  <c r="AS94"/>
  <c r="AG94"/>
  <c r="AK26"/>
  <c r="AT97"/>
  <c r="AN97"/>
  <c r="AT96"/>
  <c r="AN96"/>
  <c r="AT95"/>
  <c r="AN95"/>
  <c r="AN94"/>
  <c r="L90"/>
  <c r="AM90"/>
  <c r="AM89"/>
  <c r="L89"/>
  <c r="AM87"/>
  <c r="L87"/>
  <c r="L85"/>
  <c r="L8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<sst xmlns="http://schemas.openxmlformats.org/spreadsheetml/2006/main">
  <si>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</si>
  <si>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</si>
  <si>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</si>
  <si>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</si>
  <si>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{a2a61d97-bc47-4fd2-a69c-f08ac18c6f29}</t>
  </si>
  <si>
    <t xml:space="preserve">&gt;&gt;  skryté stĺpce  &lt;&lt;</t>
  </si>
  <si>
    <t>0,01</t>
  </si>
  <si>
    <t>20</t>
  </si>
  <si>
    <t>REKAPITULÁCIA STAVBY</t>
  </si>
  <si>
    <t xml:space="preserve">v ---  nižšie sa nachádzajú doplnkové a pomocné údaje k zostavám  --- v</t>
  </si>
  <si>
    <t>Návod na vyplnenie</t>
  </si>
  <si>
    <t>0,001</t>
  </si>
  <si>
    <t>Kód:</t>
  </si>
  <si>
    <t>2-18</t>
  </si>
  <si>
    <t xml:space="preserve"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</si>
  <si>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</si>
  <si>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VODOZÁDRŽNÉ OPATRENIA V INTRAVILÁNE MESTA BREZNO - VEREJNÝ PRIESTOR CENTRA MESTA</t>
  </si>
  <si>
    <t>JKSO:</t>
  </si>
  <si>
    <t>KS:</t>
  </si>
  <si>
    <t>Miesto:</t>
  </si>
  <si>
    <t>parc.č. KN-C 3382, 3383, k.ú. Brezno</t>
  </si>
  <si>
    <t>Dátum:</t>
  </si>
  <si>
    <t>5. 7. 2018</t>
  </si>
  <si>
    <t>Objednávateľ:</t>
  </si>
  <si>
    <t>IČO:</t>
  </si>
  <si>
    <t>Mesto Brezno</t>
  </si>
  <si>
    <t>IČ DPH:</t>
  </si>
  <si>
    <t>Zhotoviteľ:</t>
  </si>
  <si>
    <t>Vyplň údaj</t>
  </si>
  <si>
    <t>Projektant:</t>
  </si>
  <si>
    <t>Ing. Barbora Halásová</t>
  </si>
  <si>
    <t>True</t>
  </si>
  <si>
    <t>Spracovateľ:</t>
  </si>
  <si>
    <t>Peter Vandriak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</si>
  <si>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</si>
  <si>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</si>
  <si>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</si>
  <si>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</si>
  <si>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</si>
  <si>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</si>
  <si>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</si>
  <si>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</si>
  <si>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</si>
  <si>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</si>
  <si>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</si>
  <si>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</si>
  <si>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</si>
  <si>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</si>
  <si>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</si>
  <si>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</si>
  <si>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</si>
  <si>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</si>
  <si>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</si>
  <si>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</si>
  <si>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</si>
  <si>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</si>
  <si>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</si>
  <si>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</si>
  <si>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</si>
  <si>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</si>
  <si>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</si>
  <si>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</si>
  <si>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</si>
  <si>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</si>
  <si>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</si>
  <si>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</si>
  <si>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</si>
  <si>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</si>
  <si>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</si>
  <si>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</si>
  <si>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</si>
  <si>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</si>
  <si>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</si>
  <si>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</si>
  <si>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</si>
  <si>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</si>
  <si>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</si>
  <si>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</si>
  <si>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</si>
  <si>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</si>
  <si>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2-18-1</t>
  </si>
  <si>
    <t>SO 01 RETENČNÉ PRVKY (DAŽĎOVÉ ZÁHRADY, ZASAKOVACÍ PÁS)</t>
  </si>
  <si>
    <t>STA</t>
  </si>
  <si>
    <t>1</t>
  </si>
  <si>
    <t>{66f53b55-e5a2-41bf-8cb0-04460b707db4}</t>
  </si>
  <si>
    <t>2-18-2</t>
  </si>
  <si>
    <t>SO 02 OPRAVA SPEVNENÝCH PLOCH</t>
  </si>
  <si>
    <t>{2d395694-d2fb-4874-a374-1675a0573fda}</t>
  </si>
  <si>
    <t>2-18-3</t>
  </si>
  <si>
    <t>SO 03 SADOVÉ ÚPRAVY</t>
  </si>
  <si>
    <t>{26d426a6-98fb-40af-9889-509bce7e877e}</t>
  </si>
  <si>
    <t>KRYCÍ LIST ROZPOČTU</t>
  </si>
  <si>
    <t>Objekt:</t>
  </si>
  <si>
    <t>2-18-1 - SO 01 RETENČNÉ PRVKY (DAŽĎOVÉ ZÁHRADY, ZASAKOVACÍ PÁS)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</si>
  <si>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</si>
  <si>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</si>
  <si>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</si>
  <si>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</si>
  <si>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</si>
  <si>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</si>
  <si>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</si>
  <si>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2 - Zakladanie</t>
  </si>
  <si>
    <t xml:space="preserve">    99 - Presun hmôt HSV</t>
  </si>
  <si>
    <t>PSV - Práce a dodávky PSV</t>
  </si>
  <si>
    <t xml:space="preserve">    772 - Podlahy z prírod.a konglomer.kameňa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</si>
  <si>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</si>
  <si>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</si>
  <si>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</si>
  <si>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</si>
  <si>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</si>
  <si>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</si>
  <si>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</si>
  <si>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</si>
  <si>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</si>
  <si>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</si>
  <si>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</si>
  <si>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</si>
  <si>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</si>
  <si>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</si>
  <si>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</si>
  <si>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</si>
  <si>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2</t>
  </si>
  <si>
    <t>K</t>
  </si>
  <si>
    <t>131201102</t>
  </si>
  <si>
    <t>Výkop nezapaženej jamy v hornine 3, nad 100 do 1000 m3</t>
  </si>
  <si>
    <t>m3</t>
  </si>
  <si>
    <t>4</t>
  </si>
  <si>
    <t>-1924335065</t>
  </si>
  <si>
    <t>VV</t>
  </si>
  <si>
    <t>"dažďová záhrada DN600"</t>
  </si>
  <si>
    <t>3,14*(2)^2*1*3</t>
  </si>
  <si>
    <t>((3,14*(3)^2)-(3,14*(2)^2))*0,68*3</t>
  </si>
  <si>
    <t>"dažďová záhrada DN450"</t>
  </si>
  <si>
    <t>3,14*(1,25)^2*1*6</t>
  </si>
  <si>
    <t>((3,14*(2,25)^2)-(3,14*(1,25)^2))*0,68*6</t>
  </si>
  <si>
    <t>Súčet</t>
  </si>
  <si>
    <t>3</t>
  </si>
  <si>
    <t>131201109</t>
  </si>
  <si>
    <t>Hĺbenie nezapažených jám a zárezov. Príplatok za lepivosť horniny 3</t>
  </si>
  <si>
    <t>-532771293</t>
  </si>
  <si>
    <t>132201101</t>
  </si>
  <si>
    <t>Výkop ryhy do šírky 600 mm v horn.3 do 100 m3</t>
  </si>
  <si>
    <t>-282737782</t>
  </si>
  <si>
    <t>"zasakovací pás"115,3*0,5*0,6</t>
  </si>
  <si>
    <t>5</t>
  </si>
  <si>
    <t>132201109</t>
  </si>
  <si>
    <t>Príplatok k cene za lepivosť pri hĺbení rýh šírky do 600 mm zapažených i nezapažených s urovnaním dna v hornine 3</t>
  </si>
  <si>
    <t>998656363</t>
  </si>
  <si>
    <t>6</t>
  </si>
  <si>
    <t>162501122</t>
  </si>
  <si>
    <t>Vodorovné premiestnenie výkopku po spevnenej ceste z horniny tr.1-4, nad 100 do 1000 m3 na vzdialenosť do 3000 m</t>
  </si>
  <si>
    <t>657660834</t>
  </si>
  <si>
    <t>143,985+34,59</t>
  </si>
  <si>
    <t>7</t>
  </si>
  <si>
    <t>162501123</t>
  </si>
  <si>
    <t>Vodorovné premiestnenie výkopku po spevnenej ceste z horniny tr.1-4, nad 100 do 1000 m3, príplatok k cene za každých ďalšich a začatých 1000 m</t>
  </si>
  <si>
    <t>-2030620283</t>
  </si>
  <si>
    <t>178,575*17</t>
  </si>
  <si>
    <t>8</t>
  </si>
  <si>
    <t>171209002</t>
  </si>
  <si>
    <t>Poplatok za skladovanie - zemina a kamenivo (17 05) ostatné</t>
  </si>
  <si>
    <t>1599282856</t>
  </si>
  <si>
    <t>18</t>
  </si>
  <si>
    <t>174101102</t>
  </si>
  <si>
    <t>Zásyp sypaninou v uzavretých priestoroch s urovnaním povrchu zásypu</t>
  </si>
  <si>
    <t>-1108311276</t>
  </si>
  <si>
    <t>"fr.32-64"3,14*(2)^2*0,15*3</t>
  </si>
  <si>
    <t>"fr.8-32"3,14*(2)^2*0,35*3</t>
  </si>
  <si>
    <t>"fr.5-10"3,14*(2)^2*0,1*3</t>
  </si>
  <si>
    <t>"fr. 8-32"((3,14*(3)^2)-(3,14*(2)^2))*0,4*3</t>
  </si>
  <si>
    <t>"fr. 32-64"3,14*(1,25)^2*0,15*6</t>
  </si>
  <si>
    <t>"fr. 8-32"3,14*(1,25)^2*0,35*6</t>
  </si>
  <si>
    <t>"fr. 5-10"3,14*(1,25)^2*0,1*6</t>
  </si>
  <si>
    <t>"fr. 8-32"((3,14*(2,25)^2)-(3,14*(1,25)^2))*0,4*6</t>
  </si>
  <si>
    <t>19</t>
  </si>
  <si>
    <t>M</t>
  </si>
  <si>
    <t>583310002800</t>
  </si>
  <si>
    <t>Štrkopiesok frakcia 0-8 mm, STN EN 13242 + A1</t>
  </si>
  <si>
    <t>t</t>
  </si>
  <si>
    <t>-894729757</t>
  </si>
  <si>
    <t>"fr.5-10"3,14*(2)^2*0,1*3*1,6</t>
  </si>
  <si>
    <t>"fr. 5-10"3,14*(1,25)^2*0,1*6*1,6</t>
  </si>
  <si>
    <t>583310002000</t>
  </si>
  <si>
    <t>Kamenivo ťažené hrubé frakcia 32-63 mm, STN EN 13242 + A1</t>
  </si>
  <si>
    <t>1814511487</t>
  </si>
  <si>
    <t>"fr.32-64"3,14*(2)^2*0,15*3*1,6</t>
  </si>
  <si>
    <t>"fr. 32-64"3,14*(1,25)^2*0,15*6*1,6</t>
  </si>
  <si>
    <t>21</t>
  </si>
  <si>
    <t>583310001700</t>
  </si>
  <si>
    <t>Kamenivo ťažené hrubé frakcia 8-32 mm, STN EN 13242 + A1</t>
  </si>
  <si>
    <t>-40958481</t>
  </si>
  <si>
    <t>"fr.8-32"3,14*(2)^2*0,35*3*1,6</t>
  </si>
  <si>
    <t>"fr. 8-32"((3,14*(3)^2)-(3,14*(2)^2))*0,4*3*1,6</t>
  </si>
  <si>
    <t>"fr. 8-32"3,14*(1,25)^2*0,35*6*1,6</t>
  </si>
  <si>
    <t>"fr. 8-32"((3,14*(2,25)^2)-(3,14*(1,25)^2))*0,4*6*1,6</t>
  </si>
  <si>
    <t>11</t>
  </si>
  <si>
    <t>174201101</t>
  </si>
  <si>
    <t>Zásyp sypaninou bez zhutnenia jám, šachiet, rýh, zárezov alebo okolo objektov do 100 m3</t>
  </si>
  <si>
    <t>1315632742</t>
  </si>
  <si>
    <t>12</t>
  </si>
  <si>
    <t>553887135</t>
  </si>
  <si>
    <t>34,590*1,6</t>
  </si>
  <si>
    <t>15</t>
  </si>
  <si>
    <t>180402111</t>
  </si>
  <si>
    <t>Založenie trávnika parkového výsevom v rovine do 1:5</t>
  </si>
  <si>
    <t>m2</t>
  </si>
  <si>
    <t>-645328768</t>
  </si>
  <si>
    <t>16</t>
  </si>
  <si>
    <t>0057211200</t>
  </si>
  <si>
    <t>Trávové semeno - parková zmes</t>
  </si>
  <si>
    <t>kg</t>
  </si>
  <si>
    <t>1834162709</t>
  </si>
  <si>
    <t>2702,8*0,0309 'Přepočítané koeficientom množstva</t>
  </si>
  <si>
    <t>25</t>
  </si>
  <si>
    <t>183101211</t>
  </si>
  <si>
    <t>Hĺbenie jamiek pre výsadbu v hornine 1 až 4 s výmenou pôdy do 50% v rovine alebo na svahu do 1:5 objemu do 0, 01 m3</t>
  </si>
  <si>
    <t>ks</t>
  </si>
  <si>
    <t>-853457902</t>
  </si>
  <si>
    <t>26</t>
  </si>
  <si>
    <t>183204112</t>
  </si>
  <si>
    <t>Výsadba kvetín do pripravovanej pôdy so zaliatím s jednoduchými koreňami trvaliek</t>
  </si>
  <si>
    <t>1307681293</t>
  </si>
  <si>
    <t>27</t>
  </si>
  <si>
    <t>02662034892</t>
  </si>
  <si>
    <t>Filipendula Ulmaria</t>
  </si>
  <si>
    <t>-324713919</t>
  </si>
  <si>
    <t>28</t>
  </si>
  <si>
    <t>02662034893</t>
  </si>
  <si>
    <t>Lythrum Salicaria</t>
  </si>
  <si>
    <t>-865311656</t>
  </si>
  <si>
    <t>29</t>
  </si>
  <si>
    <t>02662034894</t>
  </si>
  <si>
    <t>Scirpus Zebrinus</t>
  </si>
  <si>
    <t>-1078635299</t>
  </si>
  <si>
    <t>30</t>
  </si>
  <si>
    <t>02662034895</t>
  </si>
  <si>
    <t>Iris Pseudacorus Alba</t>
  </si>
  <si>
    <t>-446386818</t>
  </si>
  <si>
    <t>31</t>
  </si>
  <si>
    <t>02662034896</t>
  </si>
  <si>
    <t>Iris sibirica</t>
  </si>
  <si>
    <t>2083371908</t>
  </si>
  <si>
    <t>17</t>
  </si>
  <si>
    <t>183402111</t>
  </si>
  <si>
    <t>Rozrušenie pôdy na hĺbku nad 50 do 15O mm v rovine alebo na svahu do 1:5</t>
  </si>
  <si>
    <t>38029338</t>
  </si>
  <si>
    <t>14</t>
  </si>
  <si>
    <t>183403114</t>
  </si>
  <si>
    <t>Obrobenie pôdy kultivátorovaním v rovine alebo na svahu do 1:5</t>
  </si>
  <si>
    <t>-1630902536</t>
  </si>
  <si>
    <t>Zakladanie</t>
  </si>
  <si>
    <t>9</t>
  </si>
  <si>
    <t>211971121</t>
  </si>
  <si>
    <t>Zhotov. oplášt. výplne z geotext. v ryhe alebo v záreze pri rozvinutej šírke oplášt. od 0 do 2, 5 m</t>
  </si>
  <si>
    <t>872380128</t>
  </si>
  <si>
    <t>"zasakovací pás"115,3*0,6</t>
  </si>
  <si>
    <t>10</t>
  </si>
  <si>
    <t>693110001200</t>
  </si>
  <si>
    <t>Geotextília polypropylénová PP 300</t>
  </si>
  <si>
    <t>-1804452392</t>
  </si>
  <si>
    <t>69,18*1,02 'Přepočítané koeficientom množstva</t>
  </si>
  <si>
    <t>99</t>
  </si>
  <si>
    <t>Presun hmôt HSV</t>
  </si>
  <si>
    <t>13</t>
  </si>
  <si>
    <t>998231311</t>
  </si>
  <si>
    <t>Presun hmôt pre sadovnícke a krajinárske úpravy do 5000 m vodorovne bez zvislého presunu</t>
  </si>
  <si>
    <t>454423739</t>
  </si>
  <si>
    <t>PSV</t>
  </si>
  <si>
    <t>Práce a dodávky PSV</t>
  </si>
  <si>
    <t>772</t>
  </si>
  <si>
    <t>Podlahy z prírod.a konglomer.kameňa</t>
  </si>
  <si>
    <t>22</t>
  </si>
  <si>
    <t>772506240</t>
  </si>
  <si>
    <t xml:space="preserve">Kladenie kameňa zo zlomkov dosiek, tvar sa upravuje na mieste ručným oprac. </t>
  </si>
  <si>
    <t>763951750</t>
  </si>
  <si>
    <t>((3,14*(3)^2)-(3,14*(1,5)^2))*3*1,5</t>
  </si>
  <si>
    <t>((3,14*(2,25)^2)-(3,14*(0,8)^2))*6*1,5</t>
  </si>
  <si>
    <t>23</t>
  </si>
  <si>
    <t>583840003900</t>
  </si>
  <si>
    <t>Doskovitý kameň - andezit, priemer 300-700 mm, hrúbka 30-60 mm</t>
  </si>
  <si>
    <t>32</t>
  </si>
  <si>
    <t>1289959114</t>
  </si>
  <si>
    <t>220,358*1,04 'Přepočítané koeficientom množstva</t>
  </si>
  <si>
    <t>998772101</t>
  </si>
  <si>
    <t>Presun hmôt pre kamennú dlažbu v objektoch výšky do 6 m</t>
  </si>
  <si>
    <t>890904141</t>
  </si>
  <si>
    <t>2-18-2 - SO 02 OPRAVA SPEVNENÝCH PLOCH</t>
  </si>
  <si>
    <t xml:space="preserve">    5 - Komunikácie</t>
  </si>
  <si>
    <t xml:space="preserve">    9 - Ostatné konštrukcie a práce-búranie</t>
  </si>
  <si>
    <t xml:space="preserve">    711 - Izolácie proti vode a vlhkosti</t>
  </si>
  <si>
    <t>113107243</t>
  </si>
  <si>
    <t xml:space="preserve">Odstránenie krytu asfaltového v ploche nad 200 m2, hr. nad 100 do 150 mm,  -0,31600t</t>
  </si>
  <si>
    <t>1593133675</t>
  </si>
  <si>
    <t>33</t>
  </si>
  <si>
    <t>113205111</t>
  </si>
  <si>
    <t xml:space="preserve">Vytrhanie obrúb betónových, chodníkových ležatých,  -0,23000t</t>
  </si>
  <si>
    <t>m</t>
  </si>
  <si>
    <t>1772175449</t>
  </si>
  <si>
    <t>113307231</t>
  </si>
  <si>
    <t xml:space="preserve">Odstránenie podkladu v ploche nad 200 m2 z betónu prostého, hr. vrstvy do 150 mm,  -0,22500t</t>
  </si>
  <si>
    <t>87692710</t>
  </si>
  <si>
    <t>34</t>
  </si>
  <si>
    <t>122201102</t>
  </si>
  <si>
    <t>Odkopávka a prekopávka nezapažená v hornine 3, nad 100 do 1000 m3</t>
  </si>
  <si>
    <t>-597865355</t>
  </si>
  <si>
    <t>"zatrávňovacia dlažba 8cm"539,7*0,41</t>
  </si>
  <si>
    <t>"zatrávňovacia dlažba 6cm"71,5*0,39</t>
  </si>
  <si>
    <t>"betónová dlažba"2,5*0,4</t>
  </si>
  <si>
    <t>122201109</t>
  </si>
  <si>
    <t>Odkopávky a prekopávky nezapažené. Príplatok k cenám za lepivosť horniny 3</t>
  </si>
  <si>
    <t>-680411259</t>
  </si>
  <si>
    <t>36</t>
  </si>
  <si>
    <t>713220371</t>
  </si>
  <si>
    <t>"drenáž"5*0,9*3</t>
  </si>
  <si>
    <t>37</t>
  </si>
  <si>
    <t>-2070529087</t>
  </si>
  <si>
    <t>35</t>
  </si>
  <si>
    <t>132211101</t>
  </si>
  <si>
    <t xml:space="preserve">Hĺbenie rýh šírky do 600 mm v  hornine tr.3 súdržných - ručným náradím</t>
  </si>
  <si>
    <t>1968055841</t>
  </si>
  <si>
    <t>"obkop základov"20*0,9*3</t>
  </si>
  <si>
    <t>42</t>
  </si>
  <si>
    <t>151101102</t>
  </si>
  <si>
    <t>Paženie a rozopretie stien rýh pre podzemné vedenie, príložné do 4 m</t>
  </si>
  <si>
    <t>268353577</t>
  </si>
  <si>
    <t>"obkop základov"20*3</t>
  </si>
  <si>
    <t>"drenáž"5*3*2</t>
  </si>
  <si>
    <t>43</t>
  </si>
  <si>
    <t>151201112</t>
  </si>
  <si>
    <t>Odstránenie paženia rýh pre podzemné vedenie, záťažné hĺbky do 4 m</t>
  </si>
  <si>
    <t>-576274393</t>
  </si>
  <si>
    <t>40</t>
  </si>
  <si>
    <t>143829654</t>
  </si>
  <si>
    <t>250,162+13,5+54</t>
  </si>
  <si>
    <t>41</t>
  </si>
  <si>
    <t>864500809</t>
  </si>
  <si>
    <t>317,662*17</t>
  </si>
  <si>
    <t>833056479</t>
  </si>
  <si>
    <t>38</t>
  </si>
  <si>
    <t>1422242634</t>
  </si>
  <si>
    <t>"obkop základov+drenáž"25*0,9*3</t>
  </si>
  <si>
    <t>39</t>
  </si>
  <si>
    <t>583310001600</t>
  </si>
  <si>
    <t>Kamenivo ťažené hrubé frakcia 16-32 mm, STN EN 12620 + A1</t>
  </si>
  <si>
    <t>-572103557</t>
  </si>
  <si>
    <t>67,500*1,6</t>
  </si>
  <si>
    <t>58</t>
  </si>
  <si>
    <t>180405111</t>
  </si>
  <si>
    <t>Založenie trávnika vo vegetačných prefabrikátoch výsevom semena v rovine alebo vo svahu do 1:5</t>
  </si>
  <si>
    <t>482601015</t>
  </si>
  <si>
    <t>"zatrávňovacia dlažba 8cm"539,7</t>
  </si>
  <si>
    <t>"zatrávňovacia dlažba 6cm"71,5</t>
  </si>
  <si>
    <t>59</t>
  </si>
  <si>
    <t>005720001300</t>
  </si>
  <si>
    <t>Osivá tráv - trávové semeno</t>
  </si>
  <si>
    <t>-1054343143</t>
  </si>
  <si>
    <t>611,2*0,0309 'Přepočítané koeficientom množstva</t>
  </si>
  <si>
    <t>181101102</t>
  </si>
  <si>
    <t>Úprava pláne v zárezoch v hornine 1-4 so zhutnením</t>
  </si>
  <si>
    <t>-1196399068</t>
  </si>
  <si>
    <t>"betónová dlažba"2,5</t>
  </si>
  <si>
    <t>48</t>
  </si>
  <si>
    <t>-807089814</t>
  </si>
  <si>
    <t>"trativod"25*2</t>
  </si>
  <si>
    <t>49</t>
  </si>
  <si>
    <t>-742874536</t>
  </si>
  <si>
    <t>50*1,02 'Přepočítané koeficientom množstva</t>
  </si>
  <si>
    <t>47</t>
  </si>
  <si>
    <t>212752125</t>
  </si>
  <si>
    <t>Trativody z flexodrenážnych rúr DN 100</t>
  </si>
  <si>
    <t>1860969736</t>
  </si>
  <si>
    <t>Komunikácie</t>
  </si>
  <si>
    <t>561252211</t>
  </si>
  <si>
    <t xml:space="preserve">Podklad z kameniva stabilizovaného cementom CBGM C 1,5/2,0  hr 150 mm</t>
  </si>
  <si>
    <t>-671697783</t>
  </si>
  <si>
    <t>"betónová dlažba 6cm"2,5</t>
  </si>
  <si>
    <t>54</t>
  </si>
  <si>
    <t>564201111</t>
  </si>
  <si>
    <t>Podklad alebo podsyp zo štrkopiesku s rozprestretím, vlhčením a zhutnením, po zhutnení hr. 30 mm</t>
  </si>
  <si>
    <t>915515262</t>
  </si>
  <si>
    <t>55</t>
  </si>
  <si>
    <t>564211111</t>
  </si>
  <si>
    <t>Výplňová zmes do zatrávňovacej dlažby 70%piesok, 30% humus hr. 50 mm</t>
  </si>
  <si>
    <t>-1054051485</t>
  </si>
  <si>
    <t>564851111</t>
  </si>
  <si>
    <t>Podklad zo štrkodrviny 8-32 mm s rozprestretím a zhutnením, po zhutnení hr. 150 mm</t>
  </si>
  <si>
    <t>2001559864</t>
  </si>
  <si>
    <t>5648511111</t>
  </si>
  <si>
    <t>Podklad zo štrkodrviny 32-64 mm s rozprestretím a zhutnením, po zhutnení hr. 150 mm</t>
  </si>
  <si>
    <t>-707735637</t>
  </si>
  <si>
    <t>596911112</t>
  </si>
  <si>
    <t xml:space="preserve">Kladenie zámkovej dlažby  hr. 6 cm pre peších nad 20 m2</t>
  </si>
  <si>
    <t>-688592033</t>
  </si>
  <si>
    <t>5922901380</t>
  </si>
  <si>
    <t>Betónová dlažba 6 cm, (10/10, 10/20, 20/20, 30/20, 30/30)</t>
  </si>
  <si>
    <t>-1936735520</t>
  </si>
  <si>
    <t>"betónová dlažba 6cm"2,5*1,02</t>
  </si>
  <si>
    <t>50</t>
  </si>
  <si>
    <t>596912112</t>
  </si>
  <si>
    <t>Kladenie dlažby z vegetačných tvárnic (bez lôžka) veľkosti do 0,25 m2 hr. 8 cm nad 20 m2</t>
  </si>
  <si>
    <t>-1070872310</t>
  </si>
  <si>
    <t>51</t>
  </si>
  <si>
    <t>592460020100</t>
  </si>
  <si>
    <t>Dlažba betónová zatrávňovacia, rozmer 400x400x80 mm, sivá</t>
  </si>
  <si>
    <t>-852111002</t>
  </si>
  <si>
    <t>539,7*1,01 'Přepočítané koeficientom množstva</t>
  </si>
  <si>
    <t>52</t>
  </si>
  <si>
    <t>5969121121</t>
  </si>
  <si>
    <t>Kladenie dlažby z vegetačných tvárnic (bez lôžka) veľkosti do 0,25 m2 hr. 6 cm nad 20 m2</t>
  </si>
  <si>
    <t>-1603148395</t>
  </si>
  <si>
    <t>71,5</t>
  </si>
  <si>
    <t>53</t>
  </si>
  <si>
    <t>5924600201001</t>
  </si>
  <si>
    <t>Dlažba betónová SEMMELROCK zatrávňovacia, rozmer 400x400x60 mm, sivá</t>
  </si>
  <si>
    <t>-477720450</t>
  </si>
  <si>
    <t>71,5*1,01 'Přepočítané koeficientom množstva</t>
  </si>
  <si>
    <t>Ostatné konštrukcie a práce-búranie</t>
  </si>
  <si>
    <t>917762112</t>
  </si>
  <si>
    <t>Osadenie chodník. obrubníka betónového ležatého do lôžka z betónu prosteho tr. C 16/20 s bočnou oporou</t>
  </si>
  <si>
    <t>-877940109</t>
  </si>
  <si>
    <t>592170002400</t>
  </si>
  <si>
    <t xml:space="preserve">Obrubník cestný  lxšxv 1000x200x100 mm</t>
  </si>
  <si>
    <t>-1297990960</t>
  </si>
  <si>
    <t>217*1,01 'Přepočítané koeficientom množstva</t>
  </si>
  <si>
    <t>918101111</t>
  </si>
  <si>
    <t>Lôžko pod obrubníky, krajníky alebo obruby z dlažob. kociek z betónu prostého tr. C 10/12,5</t>
  </si>
  <si>
    <t>1268895036</t>
  </si>
  <si>
    <t>217*0,2*0,1</t>
  </si>
  <si>
    <t>56</t>
  </si>
  <si>
    <t>935112111</t>
  </si>
  <si>
    <t>Osadenie priekop. žľabu z betón. priekopových tvárnic šírky do 500 mm do betónu C 12/15</t>
  </si>
  <si>
    <t>-1241416576</t>
  </si>
  <si>
    <t>31,15</t>
  </si>
  <si>
    <t>57</t>
  </si>
  <si>
    <t>592270000300</t>
  </si>
  <si>
    <t>Tvárnica priekopová 40/35/12</t>
  </si>
  <si>
    <t>827982919</t>
  </si>
  <si>
    <t>979081111</t>
  </si>
  <si>
    <t>Odvoz sutiny a vybúraných hmôt na skládku do 1 km</t>
  </si>
  <si>
    <t>-719970964</t>
  </si>
  <si>
    <t>979081121</t>
  </si>
  <si>
    <t>Odvoz sutiny a vybúraných hmôt na skládku za každý ďalší 1 km</t>
  </si>
  <si>
    <t>1388740873</t>
  </si>
  <si>
    <t>524,678*19 'Přepočítané koeficientom množstva</t>
  </si>
  <si>
    <t>979082111</t>
  </si>
  <si>
    <t>Vnútrostavenisková doprava sutiny a vybúraných hmôt do 10 m</t>
  </si>
  <si>
    <t>767105235</t>
  </si>
  <si>
    <t>979087113</t>
  </si>
  <si>
    <t>Nakladanie na dopravný prostriedok pre vodorovnú dopravu vybúraných hmôt</t>
  </si>
  <si>
    <t>-2000665521</t>
  </si>
  <si>
    <t>979089012</t>
  </si>
  <si>
    <t>Poplatok za skladovanie - betón, tehly, dlaždice (17 01 ), ostatné</t>
  </si>
  <si>
    <t>-1635537549</t>
  </si>
  <si>
    <t>998223011</t>
  </si>
  <si>
    <t>Presun hmôt pre pozemné komunikácie s krytom dláždeným (822 2.3, 822 5.3) akejkoľvek dĺžky objektu</t>
  </si>
  <si>
    <t>686234424</t>
  </si>
  <si>
    <t>711</t>
  </si>
  <si>
    <t>Izolácie proti vode a vlhkosti</t>
  </si>
  <si>
    <t>44</t>
  </si>
  <si>
    <t>711132107</t>
  </si>
  <si>
    <t>Zhotovenie izolácie proti zemnej vlhkosti nopovou fóloiu položenou voľne na ploche zvislej</t>
  </si>
  <si>
    <t>-1260698413</t>
  </si>
  <si>
    <t>"izolácia základov"20*3</t>
  </si>
  <si>
    <t>45</t>
  </si>
  <si>
    <t>283230002600</t>
  </si>
  <si>
    <t>Nopová HDPE fólia výška nopu 8 mm, proti zemnej vlhkosti s radónovou ochranou, pre spodnú stavbu</t>
  </si>
  <si>
    <t>4710516</t>
  </si>
  <si>
    <t>60*1,15 'Přepočítané koeficientom množstva</t>
  </si>
  <si>
    <t>60</t>
  </si>
  <si>
    <t>998711101</t>
  </si>
  <si>
    <t>Presun hmôt pre izoláciu proti vode v objektoch výšky do 6 m</t>
  </si>
  <si>
    <t>-2105994107</t>
  </si>
  <si>
    <t>2-18-3 - SO 03 SADOVÉ ÚPRAVY</t>
  </si>
  <si>
    <t>122201101</t>
  </si>
  <si>
    <t>Odkopávka a prekopávka nezapažená v hornine 3, do 100 m3</t>
  </si>
  <si>
    <t>-314596450</t>
  </si>
  <si>
    <t>"záhon A"4,9*4*0,15</t>
  </si>
  <si>
    <t>"záhon B"13,05*3*0,15</t>
  </si>
  <si>
    <t>"záhon C"51*0,15</t>
  </si>
  <si>
    <t>"záhon D"20,9*0,15</t>
  </si>
  <si>
    <t>-60215950</t>
  </si>
  <si>
    <t>162501112</t>
  </si>
  <si>
    <t>Vodorovné premiestnenie výkopku po nespevnenej ceste z horniny tr.1-4, do 100 m3 na vzdialenosť do 3000 m</t>
  </si>
  <si>
    <t>1565863058</t>
  </si>
  <si>
    <t>324717756</t>
  </si>
  <si>
    <t>19,598*17</t>
  </si>
  <si>
    <t>842036911</t>
  </si>
  <si>
    <t>583574737</t>
  </si>
  <si>
    <t>583310002100</t>
  </si>
  <si>
    <t>Okrasné kamenivo</t>
  </si>
  <si>
    <t>-1405156486</t>
  </si>
  <si>
    <t>16,658*1,6</t>
  </si>
  <si>
    <t>-1146997640</t>
  </si>
  <si>
    <t>183101214</t>
  </si>
  <si>
    <t>Hĺbenie jamiek pre výsadbu v hornine 1 až 4 s výmenou pôdy do 50% v rovine alebo na svahu do 1:5 objemu nad 0, 05 do 0,125 m3</t>
  </si>
  <si>
    <t>3906597</t>
  </si>
  <si>
    <t>1072206993</t>
  </si>
  <si>
    <t>0266204540</t>
  </si>
  <si>
    <t>Calluna Vulgaris Anthony Davis</t>
  </si>
  <si>
    <t>920407946</t>
  </si>
  <si>
    <t>0266204565</t>
  </si>
  <si>
    <t>Salvia Officinalis</t>
  </si>
  <si>
    <t>-707412843</t>
  </si>
  <si>
    <t>0266204570</t>
  </si>
  <si>
    <t>Thymus vulgaris</t>
  </si>
  <si>
    <t>267850300</t>
  </si>
  <si>
    <t>0266204575</t>
  </si>
  <si>
    <t>Pennisetum Setaceum Rubrum</t>
  </si>
  <si>
    <t>221827245</t>
  </si>
  <si>
    <t>24</t>
  </si>
  <si>
    <t>0266204571</t>
  </si>
  <si>
    <t>Lavandula Angustifolia Hidcote</t>
  </si>
  <si>
    <t>1857302231</t>
  </si>
  <si>
    <t>0266203475</t>
  </si>
  <si>
    <t>Veronica Spicata</t>
  </si>
  <si>
    <t>-549305011</t>
  </si>
  <si>
    <t>0266203476</t>
  </si>
  <si>
    <t>Pyracantha Coccinea</t>
  </si>
  <si>
    <t>4406243</t>
  </si>
  <si>
    <t>184201111</t>
  </si>
  <si>
    <t>Výsadba stromu do predom vyhĺbenej jamky v rovine alebo na svahu do 1:5 pri výške kmeňa do 1, 8 m</t>
  </si>
  <si>
    <t>1577388472</t>
  </si>
  <si>
    <t>0266202330</t>
  </si>
  <si>
    <t>Malus Evereste</t>
  </si>
  <si>
    <t>-1863049344</t>
  </si>
  <si>
    <t>0266201201</t>
  </si>
  <si>
    <t>Larix Decidua</t>
  </si>
  <si>
    <t>903647442</t>
  </si>
  <si>
    <t>0266201202</t>
  </si>
  <si>
    <t>Acer negundo "Flamingo"</t>
  </si>
  <si>
    <t>431481456</t>
  </si>
  <si>
    <t>184202112</t>
  </si>
  <si>
    <t>Zakotvenie dreviny troma a viac kolmi pri priemere kolov do 100 mm pri dĺžke kolov do 2 m do 3 m</t>
  </si>
  <si>
    <t>-1017661563</t>
  </si>
  <si>
    <t>0521721001</t>
  </si>
  <si>
    <t>Tyče ihličňanové tr. 1, hrúbka 6-7 cm, dĺžky 2,5 m a viac bez kôry</t>
  </si>
  <si>
    <t>-1603094437</t>
  </si>
  <si>
    <t>42*1,01 'Přepočítané koeficientom množstva</t>
  </si>
  <si>
    <t>184808322</t>
  </si>
  <si>
    <t>Hnojenie ostatných drevín umelým hnojivom, vrátane dodávky hnojiva</t>
  </si>
  <si>
    <t>1888114172</t>
  </si>
  <si>
    <t>184921116</t>
  </si>
  <si>
    <t>Položenie mulčovacej kôry v rovine alebo na svahu do 1:5</t>
  </si>
  <si>
    <t>757130254</t>
  </si>
  <si>
    <t>"záhon A"4,9*4</t>
  </si>
  <si>
    <t>055410000100</t>
  </si>
  <si>
    <t>Mulčovacia kôra</t>
  </si>
  <si>
    <t>l</t>
  </si>
  <si>
    <t>1056635199</t>
  </si>
  <si>
    <t>19,6*35,35 'Přepočítané koeficientom množstva</t>
  </si>
  <si>
    <t>289971211</t>
  </si>
  <si>
    <t>Zhotovenie vrstvy z geotextílie na upravenom povrchu sklon do 1 : 5 , šírky od 0 do 3 m</t>
  </si>
  <si>
    <t>654521883</t>
  </si>
  <si>
    <t>"záhon B"13,05*3</t>
  </si>
  <si>
    <t>"záhon C"51</t>
  </si>
  <si>
    <t>"záhon D"20,9</t>
  </si>
  <si>
    <t>-142934963</t>
  </si>
  <si>
    <t>130,65*1,02 'Přepočítané koeficientom množstva</t>
  </si>
  <si>
    <t>916561112</t>
  </si>
  <si>
    <t>Osadenie záhonového alebo parkového obrubníka betón., do lôžka z bet. pros. tr. C 16/20 s bočnou oporou</t>
  </si>
  <si>
    <t>-688094494</t>
  </si>
  <si>
    <t>"záhon A"8,1*4</t>
  </si>
  <si>
    <t>592170001800</t>
  </si>
  <si>
    <t>Obrubník parkový, lxšxv 1000x50x200 mm, sivá</t>
  </si>
  <si>
    <t>-1695709424</t>
  </si>
  <si>
    <t>32,4*1,01 'Přepočítané koeficientom množstva</t>
  </si>
  <si>
    <t>918101112</t>
  </si>
  <si>
    <t>Lôžko pod obrubníky, krajníky alebo obruby z dlažob. kociek z betónu prostého tr. C 16/20</t>
  </si>
  <si>
    <t>-390330544</t>
  </si>
  <si>
    <t>"záhon A"8,1*4*0,2*0,3</t>
  </si>
  <si>
    <t>559041331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</si>
</sst>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4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13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7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8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5" borderId="6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right" vertical="center"/>
    </xf>
    <xf numFmtId="0" fontId="22" fillId="5" borderId="8" xfId="0" applyFont="1" applyFill="1" applyBorder="1" applyAlignment="1">
      <alignment horizontal="left"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0" fontId="28" fillId="0" borderId="0" xfId="0" applyFont="1" applyAlignment="1">
      <alignment vertical="center"/>
    </xf>
    <xf numFmtId="4" fontId="28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4" xfId="0" applyNumberFormat="1" applyFont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166" fontId="29" fillId="0" borderId="0" xfId="0" applyNumberFormat="1" applyFont="1" applyBorder="1" applyAlignment="1">
      <alignment vertical="center"/>
    </xf>
    <xf numFmtId="4" fontId="29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0" fontId="0" fillId="5" borderId="7" xfId="0" applyFont="1" applyFill="1" applyBorder="1" applyAlignment="1" applyProtection="1">
      <alignment vertical="center"/>
      <protection locked="0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22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22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 applyProtection="1">
      <alignment horizontal="center" vertical="center" wrapText="1"/>
      <protection locked="0"/>
    </xf>
    <xf numFmtId="0" fontId="22" fillId="5" borderId="18" xfId="0" applyFont="1" applyFill="1" applyBorder="1" applyAlignment="1">
      <alignment horizontal="center" vertical="center" wrapText="1"/>
    </xf>
    <xf numFmtId="0" fontId="22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/>
    <xf numFmtId="166" fontId="32" fillId="0" borderId="12" xfId="0" applyNumberFormat="1" applyFont="1" applyBorder="1" applyAlignment="1"/>
    <xf numFmtId="166" fontId="32" fillId="0" borderId="13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2" fillId="0" borderId="22" xfId="0" applyFont="1" applyBorder="1" applyAlignment="1" applyProtection="1">
      <alignment horizontal="center" vertical="center"/>
      <protection locked="0"/>
    </xf>
    <xf numFmtId="49" fontId="22" fillId="0" borderId="22" xfId="0" applyNumberFormat="1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center" vertical="center" wrapText="1"/>
      <protection locked="0"/>
    </xf>
    <xf numFmtId="167" fontId="22" fillId="0" borderId="22" xfId="0" applyNumberFormat="1" applyFont="1" applyBorder="1" applyAlignment="1" applyProtection="1">
      <alignment vertical="center"/>
      <protection locked="0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>
      <alignment horizontal="center" vertical="center"/>
    </xf>
    <xf numFmtId="166" fontId="23" fillId="0" borderId="0" xfId="0" applyNumberFormat="1" applyFont="1" applyBorder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5" fillId="0" borderId="22" xfId="0" applyFont="1" applyBorder="1" applyAlignment="1" applyProtection="1">
      <alignment horizontal="center" vertical="center"/>
      <protection locked="0"/>
    </xf>
    <xf numFmtId="49" fontId="35" fillId="0" borderId="22" xfId="0" applyNumberFormat="1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center" vertical="center" wrapText="1"/>
      <protection locked="0"/>
    </xf>
    <xf numFmtId="167" fontId="35" fillId="0" borderId="22" xfId="0" applyNumberFormat="1" applyFont="1" applyBorder="1" applyAlignment="1" applyProtection="1">
      <alignment vertical="center"/>
      <protection locked="0"/>
    </xf>
    <xf numFmtId="4" fontId="35" fillId="3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  <protection locked="0"/>
    </xf>
    <xf numFmtId="0" fontId="36" fillId="0" borderId="22" xfId="0" applyFont="1" applyBorder="1" applyAlignment="1" applyProtection="1">
      <alignment vertical="center"/>
      <protection locked="0"/>
    </xf>
    <xf numFmtId="0" fontId="36" fillId="0" borderId="3" xfId="0" applyFont="1" applyBorder="1" applyAlignment="1">
      <alignment vertical="center"/>
    </xf>
    <xf numFmtId="0" fontId="35" fillId="3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>
      <alignment horizontal="center" vertical="center"/>
    </xf>
    <xf numFmtId="0" fontId="23" fillId="3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3" fillId="0" borderId="20" xfId="0" applyNumberFormat="1" applyFont="1" applyBorder="1" applyAlignment="1">
      <alignment vertical="center"/>
    </xf>
    <xf numFmtId="166" fontId="23" fillId="0" borderId="21" xfId="0" applyNumberFormat="1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2.67" style="1" customWidth="1"/>
    <col min="5" max="5" width="2.67" style="1" customWidth="1"/>
    <col min="6" max="6" width="2.67" style="1" customWidth="1"/>
    <col min="7" max="7" width="2.67" style="1" customWidth="1"/>
    <col min="8" max="8" width="2.67" style="1" customWidth="1"/>
    <col min="9" max="9" width="2.67" style="1" customWidth="1"/>
    <col min="10" max="10" width="2.67" style="1" customWidth="1"/>
    <col min="11" max="11" width="2.67" style="1" customWidth="1"/>
    <col min="12" max="12" width="2.67" style="1" customWidth="1"/>
    <col min="13" max="13" width="2.67" style="1" customWidth="1"/>
    <col min="14" max="14" width="2.67" style="1" customWidth="1"/>
    <col min="15" max="15" width="2.67" style="1" customWidth="1"/>
    <col min="16" max="16" width="2.67" style="1" customWidth="1"/>
    <col min="17" max="17" width="2.67" style="1" customWidth="1"/>
    <col min="18" max="18" width="2.67" style="1" customWidth="1"/>
    <col min="19" max="19" width="2.67" style="1" customWidth="1"/>
    <col min="20" max="20" width="2.67" style="1" customWidth="1"/>
    <col min="21" max="21" width="2.67" style="1" customWidth="1"/>
    <col min="22" max="22" width="2.67" style="1" customWidth="1"/>
    <col min="23" max="23" width="2.67" style="1" customWidth="1"/>
    <col min="24" max="24" width="2.67" style="1" customWidth="1"/>
    <col min="25" max="25" width="2.67" style="1" customWidth="1"/>
    <col min="26" max="26" width="2.67" style="1" customWidth="1"/>
    <col min="27" max="27" width="2.67" style="1" customWidth="1"/>
    <col min="28" max="28" width="2.67" style="1" customWidth="1"/>
    <col min="29" max="29" width="2.67" style="1" customWidth="1"/>
    <col min="30" max="30" width="2.67" style="1" customWidth="1"/>
    <col min="31" max="31" width="2.67" style="1" customWidth="1"/>
    <col min="32" max="32" width="2.67" style="1" customWidth="1"/>
    <col min="33" max="33" width="2.67" style="1" customWidth="1"/>
    <col min="34" max="34" width="3.33" style="1" customWidth="1"/>
    <col min="35" max="35" width="31.67" style="1" customWidth="1"/>
    <col min="36" max="36" width="2.5" style="1" customWidth="1"/>
    <col min="37" max="37" width="2.5" style="1" customWidth="1"/>
    <col min="38" max="38" width="8.33" style="1" customWidth="1"/>
    <col min="39" max="39" width="3.33" style="1" customWidth="1"/>
    <col min="40" max="40" width="13.33" style="1" customWidth="1"/>
    <col min="41" max="41" width="7.5" style="1" customWidth="1"/>
    <col min="42" max="42" width="4.17" style="1" customWidth="1"/>
    <col min="43" max="43" width="15.67" style="1" hidden="1" customWidth="1"/>
    <col min="44" max="44" width="13.67" style="1" customWidth="1"/>
    <col min="45" max="45" width="25.83" style="1" hidden="1" customWidth="1"/>
    <col min="46" max="46" width="25.83" style="1" hidden="1" customWidth="1"/>
    <col min="47" max="47" width="25.83" style="1" hidden="1" customWidth="1"/>
    <col min="48" max="48" width="21.67" style="1" hidden="1" customWidth="1"/>
    <col min="49" max="49" width="21.67" style="1" hidden="1" customWidth="1"/>
    <col min="50" max="50" width="25" style="1" hidden="1" customWidth="1"/>
    <col min="51" max="51" width="25" style="1" hidden="1" customWidth="1"/>
    <col min="52" max="52" width="21.67" style="1" hidden="1" customWidth="1"/>
    <col min="53" max="53" width="19.17" style="1" hidden="1" customWidth="1"/>
    <col min="54" max="54" width="25" style="1" hidden="1" customWidth="1"/>
    <col min="55" max="55" width="21.67" style="1" hidden="1" customWidth="1"/>
    <col min="56" max="56" width="19.17" style="1" hidden="1" customWidth="1"/>
    <col min="57" max="57" width="66.5" style="1" customWidth="1"/>
    <col min="71" max="71" width="9.33" style="1" hidden="1"/>
    <col min="72" max="72" width="9.33" style="1" hidden="1"/>
    <col min="73" max="73" width="9.33" style="1" hidden="1"/>
    <col min="74" max="74" width="9.33" style="1" hidden="1"/>
    <col min="75" max="75" width="9.33" style="1" hidden="1"/>
    <col min="76" max="76" width="9.33" style="1" hidden="1"/>
    <col min="77" max="77" width="9.33" style="1" hidden="1"/>
    <col min="78" max="78" width="9.33" style="1" hidden="1"/>
    <col min="79" max="79" width="9.33" style="1" hidden="1"/>
    <col min="80" max="80" width="9.33" style="1" hidden="1"/>
    <col min="81" max="81" width="9.33" style="1" hidden="1"/>
    <col min="82" max="82" width="9.33" style="1" hidden="1"/>
    <col min="83" max="83" width="9.33" style="1" hidden="1"/>
    <col min="84" max="84" width="9.33" style="1" hidden="1"/>
    <col min="85" max="85" width="9.33" style="1" hidden="1"/>
    <col min="86" max="86" width="9.33" style="1" hidden="1"/>
    <col min="87" max="87" width="9.33" style="1" hidden="1"/>
    <col min="88" max="88" width="9.33" style="1" hidden="1"/>
    <col min="89" max="89" width="9.33" style="1" hidden="1"/>
    <col min="90" max="90" width="9.33" style="1" hidden="1"/>
    <col min="91" max="91" width="9.33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="1" customFormat="1" ht="36.96" customHeight="1">
      <c r="AR2" s="17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7</v>
      </c>
    </row>
    <row r="4" s="1" customFormat="1" ht="24.96" customHeight="1">
      <c r="B4" s="21"/>
      <c r="D4" s="22" t="s">
        <v>8</v>
      </c>
      <c r="AR4" s="21"/>
      <c r="AS4" s="23" t="s">
        <v>9</v>
      </c>
      <c r="BE4" s="24" t="s">
        <v>10</v>
      </c>
      <c r="BS4" s="18" t="s">
        <v>11</v>
      </c>
    </row>
    <row r="5" s="1" customFormat="1" ht="12" customHeight="1">
      <c r="B5" s="21"/>
      <c r="D5" s="25" t="s">
        <v>12</v>
      </c>
      <c r="K5" s="26" t="s">
        <v>13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R5" s="21"/>
      <c r="BE5" s="27" t="s">
        <v>14</v>
      </c>
      <c r="BS5" s="18" t="s">
        <v>6</v>
      </c>
    </row>
    <row r="6" s="1" customFormat="1" ht="36.96" customHeight="1">
      <c r="B6" s="21"/>
      <c r="D6" s="28" t="s">
        <v>15</v>
      </c>
      <c r="K6" s="29" t="s">
        <v>16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R6" s="21"/>
      <c r="BE6" s="30"/>
      <c r="BS6" s="18" t="s">
        <v>6</v>
      </c>
    </row>
    <row r="7" s="1" customFormat="1" ht="12" customHeight="1">
      <c r="B7" s="21"/>
      <c r="D7" s="31" t="s">
        <v>17</v>
      </c>
      <c r="K7" s="26" t="s">
        <v>1</v>
      </c>
      <c r="AK7" s="31" t="s">
        <v>18</v>
      </c>
      <c r="AN7" s="26" t="s">
        <v>1</v>
      </c>
      <c r="AR7" s="21"/>
      <c r="BE7" s="30"/>
      <c r="BS7" s="18" t="s">
        <v>6</v>
      </c>
    </row>
    <row r="8" s="1" customFormat="1" ht="12" customHeight="1">
      <c r="B8" s="21"/>
      <c r="D8" s="31" t="s">
        <v>19</v>
      </c>
      <c r="K8" s="26" t="s">
        <v>20</v>
      </c>
      <c r="AK8" s="31" t="s">
        <v>21</v>
      </c>
      <c r="AN8" s="32" t="s">
        <v>22</v>
      </c>
      <c r="AR8" s="21"/>
      <c r="BE8" s="30"/>
      <c r="BS8" s="18" t="s">
        <v>6</v>
      </c>
    </row>
    <row r="9" s="1" customFormat="1" ht="14.4" customHeight="1">
      <c r="B9" s="21"/>
      <c r="AR9" s="21"/>
      <c r="BE9" s="30"/>
      <c r="BS9" s="18" t="s">
        <v>6</v>
      </c>
    </row>
    <row r="10" s="1" customFormat="1" ht="12" customHeight="1">
      <c r="B10" s="21"/>
      <c r="D10" s="31" t="s">
        <v>23</v>
      </c>
      <c r="AK10" s="31" t="s">
        <v>24</v>
      </c>
      <c r="AN10" s="26" t="s">
        <v>1</v>
      </c>
      <c r="AR10" s="21"/>
      <c r="BE10" s="30"/>
      <c r="BS10" s="18" t="s">
        <v>6</v>
      </c>
    </row>
    <row r="11" s="1" customFormat="1" ht="18.48" customHeight="1">
      <c r="B11" s="21"/>
      <c r="E11" s="26" t="s">
        <v>25</v>
      </c>
      <c r="AK11" s="31" t="s">
        <v>26</v>
      </c>
      <c r="AN11" s="26" t="s">
        <v>1</v>
      </c>
      <c r="AR11" s="21"/>
      <c r="BE11" s="30"/>
      <c r="BS11" s="18" t="s">
        <v>6</v>
      </c>
    </row>
    <row r="12" s="1" customFormat="1" ht="6.96" customHeight="1">
      <c r="B12" s="21"/>
      <c r="AR12" s="21"/>
      <c r="BE12" s="30"/>
      <c r="BS12" s="18" t="s">
        <v>6</v>
      </c>
    </row>
    <row r="13" s="1" customFormat="1" ht="12" customHeight="1">
      <c r="B13" s="21"/>
      <c r="D13" s="31" t="s">
        <v>27</v>
      </c>
      <c r="AK13" s="31" t="s">
        <v>24</v>
      </c>
      <c r="AN13" s="33" t="s">
        <v>28</v>
      </c>
      <c r="AR13" s="21"/>
      <c r="BE13" s="30"/>
      <c r="BS13" s="18" t="s">
        <v>6</v>
      </c>
    </row>
    <row r="14">
      <c r="B14" s="21"/>
      <c r="E14" s="33" t="s">
        <v>28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26</v>
      </c>
      <c r="AN14" s="33" t="s">
        <v>28</v>
      </c>
      <c r="AR14" s="21"/>
      <c r="BE14" s="30"/>
      <c r="BS14" s="18" t="s">
        <v>6</v>
      </c>
    </row>
    <row r="15" s="1" customFormat="1" ht="6.96" customHeight="1">
      <c r="B15" s="21"/>
      <c r="AR15" s="21"/>
      <c r="BE15" s="30"/>
      <c r="BS15" s="18" t="s">
        <v>3</v>
      </c>
    </row>
    <row r="16" s="1" customFormat="1" ht="12" customHeight="1">
      <c r="B16" s="21"/>
      <c r="D16" s="31" t="s">
        <v>29</v>
      </c>
      <c r="AK16" s="31" t="s">
        <v>24</v>
      </c>
      <c r="AN16" s="26" t="s">
        <v>1</v>
      </c>
      <c r="AR16" s="21"/>
      <c r="BE16" s="30"/>
      <c r="BS16" s="18" t="s">
        <v>3</v>
      </c>
    </row>
    <row r="17" s="1" customFormat="1" ht="18.48" customHeight="1">
      <c r="B17" s="21"/>
      <c r="E17" s="26" t="s">
        <v>30</v>
      </c>
      <c r="AK17" s="31" t="s">
        <v>26</v>
      </c>
      <c r="AN17" s="26" t="s">
        <v>1</v>
      </c>
      <c r="AR17" s="21"/>
      <c r="BE17" s="30"/>
      <c r="BS17" s="18" t="s">
        <v>31</v>
      </c>
    </row>
    <row r="18" s="1" customFormat="1" ht="6.96" customHeight="1">
      <c r="B18" s="21"/>
      <c r="AR18" s="21"/>
      <c r="BE18" s="30"/>
      <c r="BS18" s="18" t="s">
        <v>6</v>
      </c>
    </row>
    <row r="19" s="1" customFormat="1" ht="12" customHeight="1">
      <c r="B19" s="21"/>
      <c r="D19" s="31" t="s">
        <v>32</v>
      </c>
      <c r="AK19" s="31" t="s">
        <v>24</v>
      </c>
      <c r="AN19" s="26" t="s">
        <v>1</v>
      </c>
      <c r="AR19" s="21"/>
      <c r="BE19" s="30"/>
      <c r="BS19" s="18" t="s">
        <v>6</v>
      </c>
    </row>
    <row r="20" s="1" customFormat="1" ht="18.48" customHeight="1">
      <c r="B20" s="21"/>
      <c r="E20" s="26" t="s">
        <v>33</v>
      </c>
      <c r="AK20" s="31" t="s">
        <v>26</v>
      </c>
      <c r="AN20" s="26" t="s">
        <v>1</v>
      </c>
      <c r="AR20" s="21"/>
      <c r="BE20" s="30"/>
      <c r="BS20" s="18" t="s">
        <v>31</v>
      </c>
    </row>
    <row r="21" s="1" customFormat="1" ht="6.96" customHeight="1">
      <c r="B21" s="21"/>
      <c r="AR21" s="21"/>
      <c r="BE21" s="30"/>
    </row>
    <row r="22" s="1" customFormat="1" ht="12" customHeight="1">
      <c r="B22" s="21"/>
      <c r="D22" s="31" t="s">
        <v>34</v>
      </c>
      <c r="AR22" s="21"/>
      <c r="BE22" s="30"/>
    </row>
    <row r="23" s="1" customFormat="1" ht="16.5" customHeight="1">
      <c r="B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R23" s="21"/>
      <c r="BE23" s="30"/>
    </row>
    <row r="24" s="1" customFormat="1" ht="6.96" customHeight="1">
      <c r="B24" s="21"/>
      <c r="AR24" s="21"/>
      <c r="BE24" s="30"/>
    </row>
    <row r="25" s="1" customFormat="1" ht="6.96" customHeight="1">
      <c r="B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R25" s="21"/>
      <c r="BE25" s="30"/>
    </row>
    <row r="26" s="2" customFormat="1" ht="25.92" customHeight="1">
      <c r="A26" s="37"/>
      <c r="B26" s="38"/>
      <c r="C26" s="37"/>
      <c r="D26" s="39" t="s">
        <v>35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ROUND(AG94,2)</f>
        <v>0</v>
      </c>
      <c r="AL26" s="40"/>
      <c r="AM26" s="40"/>
      <c r="AN26" s="40"/>
      <c r="AO26" s="40"/>
      <c r="AP26" s="37"/>
      <c r="AQ26" s="37"/>
      <c r="AR26" s="38"/>
      <c r="BE26" s="30"/>
    </row>
    <row r="27" s="2" customFormat="1" ht="6.96" customHeight="1">
      <c r="A27" s="37"/>
      <c r="B27" s="38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38"/>
      <c r="BE27" s="30"/>
    </row>
    <row r="28" s="2" customFormat="1">
      <c r="A28" s="37"/>
      <c r="B28" s="38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36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37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38</v>
      </c>
      <c r="AL28" s="42"/>
      <c r="AM28" s="42"/>
      <c r="AN28" s="42"/>
      <c r="AO28" s="42"/>
      <c r="AP28" s="37"/>
      <c r="AQ28" s="37"/>
      <c r="AR28" s="38"/>
      <c r="BE28" s="30"/>
    </row>
    <row r="29" s="3" customFormat="1" ht="14.4" customHeight="1">
      <c r="A29" s="3"/>
      <c r="B29" s="43"/>
      <c r="C29" s="3"/>
      <c r="D29" s="31" t="s">
        <v>39</v>
      </c>
      <c r="E29" s="3"/>
      <c r="F29" s="31" t="s">
        <v>40</v>
      </c>
      <c r="G29" s="3"/>
      <c r="H29" s="3"/>
      <c r="I29" s="3"/>
      <c r="J29" s="3"/>
      <c r="K29" s="3"/>
      <c r="L29" s="44">
        <v>0.20000000000000001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5">
        <f>ROUND(AZ94,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5">
        <f>ROUND(AV94, 2)</f>
        <v>0</v>
      </c>
      <c r="AL29" s="3"/>
      <c r="AM29" s="3"/>
      <c r="AN29" s="3"/>
      <c r="AO29" s="3"/>
      <c r="AP29" s="3"/>
      <c r="AQ29" s="3"/>
      <c r="AR29" s="43"/>
      <c r="BE29" s="46"/>
    </row>
    <row r="30" s="3" customFormat="1" ht="14.4" customHeight="1">
      <c r="A30" s="3"/>
      <c r="B30" s="43"/>
      <c r="C30" s="3"/>
      <c r="D30" s="3"/>
      <c r="E30" s="3"/>
      <c r="F30" s="31" t="s">
        <v>41</v>
      </c>
      <c r="G30" s="3"/>
      <c r="H30" s="3"/>
      <c r="I30" s="3"/>
      <c r="J30" s="3"/>
      <c r="K30" s="3"/>
      <c r="L30" s="44">
        <v>0.20000000000000001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5">
        <f>ROUND(BA94,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5">
        <f>ROUND(AW94, 2)</f>
        <v>0</v>
      </c>
      <c r="AL30" s="3"/>
      <c r="AM30" s="3"/>
      <c r="AN30" s="3"/>
      <c r="AO30" s="3"/>
      <c r="AP30" s="3"/>
      <c r="AQ30" s="3"/>
      <c r="AR30" s="43"/>
      <c r="BE30" s="46"/>
    </row>
    <row r="31" hidden="1" s="3" customFormat="1" ht="14.4" customHeight="1">
      <c r="A31" s="3"/>
      <c r="B31" s="43"/>
      <c r="C31" s="3"/>
      <c r="D31" s="3"/>
      <c r="E31" s="3"/>
      <c r="F31" s="31" t="s">
        <v>42</v>
      </c>
      <c r="G31" s="3"/>
      <c r="H31" s="3"/>
      <c r="I31" s="3"/>
      <c r="J31" s="3"/>
      <c r="K31" s="3"/>
      <c r="L31" s="44">
        <v>0.20000000000000001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5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5">
        <v>0</v>
      </c>
      <c r="AL31" s="3"/>
      <c r="AM31" s="3"/>
      <c r="AN31" s="3"/>
      <c r="AO31" s="3"/>
      <c r="AP31" s="3"/>
      <c r="AQ31" s="3"/>
      <c r="AR31" s="43"/>
      <c r="BE31" s="46"/>
    </row>
    <row r="32" hidden="1" s="3" customFormat="1" ht="14.4" customHeight="1">
      <c r="A32" s="3"/>
      <c r="B32" s="43"/>
      <c r="C32" s="3"/>
      <c r="D32" s="3"/>
      <c r="E32" s="3"/>
      <c r="F32" s="31" t="s">
        <v>43</v>
      </c>
      <c r="G32" s="3"/>
      <c r="H32" s="3"/>
      <c r="I32" s="3"/>
      <c r="J32" s="3"/>
      <c r="K32" s="3"/>
      <c r="L32" s="44">
        <v>0.20000000000000001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5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5">
        <v>0</v>
      </c>
      <c r="AL32" s="3"/>
      <c r="AM32" s="3"/>
      <c r="AN32" s="3"/>
      <c r="AO32" s="3"/>
      <c r="AP32" s="3"/>
      <c r="AQ32" s="3"/>
      <c r="AR32" s="43"/>
      <c r="BE32" s="46"/>
    </row>
    <row r="33" hidden="1" s="3" customFormat="1" ht="14.4" customHeight="1">
      <c r="A33" s="3"/>
      <c r="B33" s="43"/>
      <c r="C33" s="3"/>
      <c r="D33" s="3"/>
      <c r="E33" s="3"/>
      <c r="F33" s="31" t="s">
        <v>44</v>
      </c>
      <c r="G33" s="3"/>
      <c r="H33" s="3"/>
      <c r="I33" s="3"/>
      <c r="J33" s="3"/>
      <c r="K33" s="3"/>
      <c r="L33" s="44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5">
        <f>ROUND(BD94,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5">
        <v>0</v>
      </c>
      <c r="AL33" s="3"/>
      <c r="AM33" s="3"/>
      <c r="AN33" s="3"/>
      <c r="AO33" s="3"/>
      <c r="AP33" s="3"/>
      <c r="AQ33" s="3"/>
      <c r="AR33" s="43"/>
      <c r="BE33" s="46"/>
    </row>
    <row r="34" s="2" customFormat="1" ht="6.96" customHeight="1">
      <c r="A34" s="37"/>
      <c r="B34" s="38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38"/>
      <c r="BE34" s="30"/>
    </row>
    <row r="35" s="2" customFormat="1" ht="25.92" customHeight="1">
      <c r="A35" s="37"/>
      <c r="B35" s="38"/>
      <c r="C35" s="47"/>
      <c r="D35" s="48" t="s">
        <v>45</v>
      </c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50" t="s">
        <v>46</v>
      </c>
      <c r="U35" s="49"/>
      <c r="V35" s="49"/>
      <c r="W35" s="49"/>
      <c r="X35" s="51" t="s">
        <v>47</v>
      </c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52">
        <f>SUM(AK26:AK33)</f>
        <v>0</v>
      </c>
      <c r="AL35" s="49"/>
      <c r="AM35" s="49"/>
      <c r="AN35" s="49"/>
      <c r="AO35" s="53"/>
      <c r="AP35" s="47"/>
      <c r="AQ35" s="47"/>
      <c r="AR35" s="38"/>
      <c r="BE35" s="37"/>
    </row>
    <row r="36" s="2" customFormat="1" ht="6.96" customHeight="1">
      <c r="A36" s="37"/>
      <c r="B36" s="38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38"/>
      <c r="BE36" s="37"/>
    </row>
    <row r="37" s="2" customFormat="1" ht="14.4" customHeight="1">
      <c r="A37" s="37"/>
      <c r="B37" s="38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38"/>
      <c r="BE37" s="37"/>
    </row>
    <row r="38" s="1" customFormat="1" ht="14.4" customHeight="1">
      <c r="B38" s="21"/>
      <c r="AR38" s="21"/>
    </row>
    <row r="39" s="1" customFormat="1" ht="14.4" customHeight="1">
      <c r="B39" s="21"/>
      <c r="AR39" s="21"/>
    </row>
    <row r="40" s="1" customFormat="1" ht="14.4" customHeight="1">
      <c r="B40" s="21"/>
      <c r="AR40" s="21"/>
    </row>
    <row r="41" s="1" customFormat="1" ht="14.4" customHeight="1">
      <c r="B41" s="21"/>
      <c r="AR41" s="21"/>
    </row>
    <row r="42" s="1" customFormat="1" ht="14.4" customHeight="1">
      <c r="B42" s="21"/>
      <c r="AR42" s="21"/>
    </row>
    <row r="43" s="1" customFormat="1" ht="14.4" customHeight="1">
      <c r="B43" s="21"/>
      <c r="AR43" s="21"/>
    </row>
    <row r="44" s="1" customFormat="1" ht="14.4" customHeight="1">
      <c r="B44" s="21"/>
      <c r="AR44" s="21"/>
    </row>
    <row r="45" s="1" customFormat="1" ht="14.4" customHeight="1">
      <c r="B45" s="21"/>
      <c r="AR45" s="21"/>
    </row>
    <row r="46" s="1" customFormat="1" ht="14.4" customHeight="1">
      <c r="B46" s="21"/>
      <c r="AR46" s="21"/>
    </row>
    <row r="47" s="1" customFormat="1" ht="14.4" customHeight="1">
      <c r="B47" s="21"/>
      <c r="AR47" s="21"/>
    </row>
    <row r="48" s="1" customFormat="1" ht="14.4" customHeight="1">
      <c r="B48" s="21"/>
      <c r="AR48" s="21"/>
    </row>
    <row r="49" s="2" customFormat="1" ht="14.4" customHeight="1">
      <c r="B49" s="54"/>
      <c r="D49" s="55" t="s">
        <v>48</v>
      </c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6"/>
      <c r="R49" s="56"/>
      <c r="S49" s="56"/>
      <c r="T49" s="56"/>
      <c r="U49" s="56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5" t="s">
        <v>49</v>
      </c>
      <c r="AI49" s="56"/>
      <c r="AJ49" s="56"/>
      <c r="AK49" s="56"/>
      <c r="AL49" s="56"/>
      <c r="AM49" s="56"/>
      <c r="AN49" s="56"/>
      <c r="AO49" s="56"/>
      <c r="AR49" s="54"/>
    </row>
    <row r="50">
      <c r="B50" s="21"/>
      <c r="AR50" s="21"/>
    </row>
    <row r="51">
      <c r="B51" s="21"/>
      <c r="AR51" s="21"/>
    </row>
    <row r="52">
      <c r="B52" s="21"/>
      <c r="AR52" s="21"/>
    </row>
    <row r="53">
      <c r="B53" s="21"/>
      <c r="AR53" s="21"/>
    </row>
    <row r="54">
      <c r="B54" s="21"/>
      <c r="AR54" s="21"/>
    </row>
    <row r="55">
      <c r="B55" s="21"/>
      <c r="AR55" s="21"/>
    </row>
    <row r="56">
      <c r="B56" s="21"/>
      <c r="AR56" s="21"/>
    </row>
    <row r="57">
      <c r="B57" s="21"/>
      <c r="AR57" s="21"/>
    </row>
    <row r="58">
      <c r="B58" s="21"/>
      <c r="AR58" s="21"/>
    </row>
    <row r="59">
      <c r="B59" s="21"/>
      <c r="AR59" s="21"/>
    </row>
    <row r="60" s="2" customFormat="1">
      <c r="A60" s="37"/>
      <c r="B60" s="38"/>
      <c r="C60" s="37"/>
      <c r="D60" s="57" t="s">
        <v>50</v>
      </c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57" t="s">
        <v>51</v>
      </c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57" t="s">
        <v>50</v>
      </c>
      <c r="AI60" s="40"/>
      <c r="AJ60" s="40"/>
      <c r="AK60" s="40"/>
      <c r="AL60" s="40"/>
      <c r="AM60" s="57" t="s">
        <v>51</v>
      </c>
      <c r="AN60" s="40"/>
      <c r="AO60" s="40"/>
      <c r="AP60" s="37"/>
      <c r="AQ60" s="37"/>
      <c r="AR60" s="38"/>
      <c r="BE60" s="37"/>
    </row>
    <row r="61">
      <c r="B61" s="21"/>
      <c r="AR61" s="21"/>
    </row>
    <row r="62">
      <c r="B62" s="21"/>
      <c r="AR62" s="21"/>
    </row>
    <row r="63">
      <c r="B63" s="21"/>
      <c r="AR63" s="21"/>
    </row>
    <row r="64" s="2" customFormat="1">
      <c r="A64" s="37"/>
      <c r="B64" s="38"/>
      <c r="C64" s="37"/>
      <c r="D64" s="55" t="s">
        <v>52</v>
      </c>
      <c r="E64" s="58"/>
      <c r="F64" s="58"/>
      <c r="G64" s="58"/>
      <c r="H64" s="58"/>
      <c r="I64" s="58"/>
      <c r="J64" s="58"/>
      <c r="K64" s="58"/>
      <c r="L64" s="58"/>
      <c r="M64" s="58"/>
      <c r="N64" s="58"/>
      <c r="O64" s="58"/>
      <c r="P64" s="58"/>
      <c r="Q64" s="58"/>
      <c r="R64" s="58"/>
      <c r="S64" s="58"/>
      <c r="T64" s="58"/>
      <c r="U64" s="58"/>
      <c r="V64" s="58"/>
      <c r="W64" s="58"/>
      <c r="X64" s="58"/>
      <c r="Y64" s="58"/>
      <c r="Z64" s="58"/>
      <c r="AA64" s="58"/>
      <c r="AB64" s="58"/>
      <c r="AC64" s="58"/>
      <c r="AD64" s="58"/>
      <c r="AE64" s="58"/>
      <c r="AF64" s="58"/>
      <c r="AG64" s="58"/>
      <c r="AH64" s="55" t="s">
        <v>53</v>
      </c>
      <c r="AI64" s="58"/>
      <c r="AJ64" s="58"/>
      <c r="AK64" s="58"/>
      <c r="AL64" s="58"/>
      <c r="AM64" s="58"/>
      <c r="AN64" s="58"/>
      <c r="AO64" s="58"/>
      <c r="AP64" s="37"/>
      <c r="AQ64" s="37"/>
      <c r="AR64" s="38"/>
      <c r="BE64" s="37"/>
    </row>
    <row r="65">
      <c r="B65" s="21"/>
      <c r="AR65" s="21"/>
    </row>
    <row r="66">
      <c r="B66" s="21"/>
      <c r="AR66" s="21"/>
    </row>
    <row r="67">
      <c r="B67" s="21"/>
      <c r="AR67" s="21"/>
    </row>
    <row r="68">
      <c r="B68" s="21"/>
      <c r="AR68" s="21"/>
    </row>
    <row r="69">
      <c r="B69" s="21"/>
      <c r="AR69" s="21"/>
    </row>
    <row r="70">
      <c r="B70" s="21"/>
      <c r="AR70" s="21"/>
    </row>
    <row r="71">
      <c r="B71" s="21"/>
      <c r="AR71" s="21"/>
    </row>
    <row r="72">
      <c r="B72" s="21"/>
      <c r="AR72" s="21"/>
    </row>
    <row r="73">
      <c r="B73" s="21"/>
      <c r="AR73" s="21"/>
    </row>
    <row r="74">
      <c r="B74" s="21"/>
      <c r="AR74" s="21"/>
    </row>
    <row r="75" s="2" customFormat="1">
      <c r="A75" s="37"/>
      <c r="B75" s="38"/>
      <c r="C75" s="37"/>
      <c r="D75" s="57" t="s">
        <v>50</v>
      </c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57" t="s">
        <v>51</v>
      </c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57" t="s">
        <v>50</v>
      </c>
      <c r="AI75" s="40"/>
      <c r="AJ75" s="40"/>
      <c r="AK75" s="40"/>
      <c r="AL75" s="40"/>
      <c r="AM75" s="57" t="s">
        <v>51</v>
      </c>
      <c r="AN75" s="40"/>
      <c r="AO75" s="40"/>
      <c r="AP75" s="37"/>
      <c r="AQ75" s="37"/>
      <c r="AR75" s="38"/>
      <c r="BE75" s="37"/>
    </row>
    <row r="76" s="2" customFormat="1">
      <c r="A76" s="37"/>
      <c r="B76" s="38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38"/>
      <c r="BE76" s="37"/>
    </row>
    <row r="77" s="2" customFormat="1" ht="6.96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60"/>
      <c r="M77" s="60"/>
      <c r="N77" s="60"/>
      <c r="O77" s="60"/>
      <c r="P77" s="60"/>
      <c r="Q77" s="60"/>
      <c r="R77" s="60"/>
      <c r="S77" s="60"/>
      <c r="T77" s="60"/>
      <c r="U77" s="60"/>
      <c r="V77" s="60"/>
      <c r="W77" s="60"/>
      <c r="X77" s="60"/>
      <c r="Y77" s="60"/>
      <c r="Z77" s="60"/>
      <c r="AA77" s="60"/>
      <c r="AB77" s="60"/>
      <c r="AC77" s="60"/>
      <c r="AD77" s="60"/>
      <c r="AE77" s="60"/>
      <c r="AF77" s="60"/>
      <c r="AG77" s="60"/>
      <c r="AH77" s="60"/>
      <c r="AI77" s="60"/>
      <c r="AJ77" s="60"/>
      <c r="AK77" s="60"/>
      <c r="AL77" s="60"/>
      <c r="AM77" s="60"/>
      <c r="AN77" s="60"/>
      <c r="AO77" s="60"/>
      <c r="AP77" s="60"/>
      <c r="AQ77" s="60"/>
      <c r="AR77" s="38"/>
      <c r="B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62"/>
      <c r="M81" s="62"/>
      <c r="N81" s="62"/>
      <c r="O81" s="62"/>
      <c r="P81" s="62"/>
      <c r="Q81" s="62"/>
      <c r="R81" s="62"/>
      <c r="S81" s="62"/>
      <c r="T81" s="62"/>
      <c r="U81" s="62"/>
      <c r="V81" s="62"/>
      <c r="W81" s="62"/>
      <c r="X81" s="62"/>
      <c r="Y81" s="62"/>
      <c r="Z81" s="62"/>
      <c r="AA81" s="62"/>
      <c r="AB81" s="62"/>
      <c r="AC81" s="62"/>
      <c r="AD81" s="62"/>
      <c r="AE81" s="62"/>
      <c r="AF81" s="62"/>
      <c r="AG81" s="62"/>
      <c r="AH81" s="62"/>
      <c r="AI81" s="62"/>
      <c r="AJ81" s="62"/>
      <c r="AK81" s="62"/>
      <c r="AL81" s="62"/>
      <c r="AM81" s="62"/>
      <c r="AN81" s="62"/>
      <c r="AO81" s="62"/>
      <c r="AP81" s="62"/>
      <c r="AQ81" s="62"/>
      <c r="AR81" s="38"/>
      <c r="BE81" s="37"/>
    </row>
    <row r="82" s="2" customFormat="1" ht="24.96" customHeight="1">
      <c r="A82" s="37"/>
      <c r="B82" s="38"/>
      <c r="C82" s="22" t="s">
        <v>54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38"/>
      <c r="B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38"/>
      <c r="BE83" s="37"/>
    </row>
    <row r="84" s="4" customFormat="1" ht="12" customHeight="1">
      <c r="A84" s="4"/>
      <c r="B84" s="63"/>
      <c r="C84" s="31" t="s">
        <v>12</v>
      </c>
      <c r="D84" s="4"/>
      <c r="E84" s="4"/>
      <c r="F84" s="4"/>
      <c r="G84" s="4"/>
      <c r="H84" s="4"/>
      <c r="I84" s="4"/>
      <c r="J84" s="4"/>
      <c r="K84" s="4"/>
      <c r="L84" s="4" t="str">
        <f>K5</f>
        <v>2-18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3"/>
      <c r="BE84" s="4"/>
    </row>
    <row r="85" s="5" customFormat="1" ht="36.96" customHeight="1">
      <c r="A85" s="5"/>
      <c r="B85" s="64"/>
      <c r="C85" s="65" t="s">
        <v>15</v>
      </c>
      <c r="D85" s="5"/>
      <c r="E85" s="5"/>
      <c r="F85" s="5"/>
      <c r="G85" s="5"/>
      <c r="H85" s="5"/>
      <c r="I85" s="5"/>
      <c r="J85" s="5"/>
      <c r="K85" s="5"/>
      <c r="L85" s="66" t="str">
        <f>K6</f>
        <v>VODOZÁDRŽNÉ OPATRENIA V INTRAVILÁNE MESTA BREZNO - VEREJNÝ PRIESTOR CENTRA MESTA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4"/>
      <c r="BE85" s="5"/>
    </row>
    <row r="86" s="2" customFormat="1" ht="6.96" customHeight="1">
      <c r="A86" s="37"/>
      <c r="B86" s="38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38"/>
      <c r="BE86" s="37"/>
    </row>
    <row r="87" s="2" customFormat="1" ht="12" customHeight="1">
      <c r="A87" s="37"/>
      <c r="B87" s="38"/>
      <c r="C87" s="31" t="s">
        <v>19</v>
      </c>
      <c r="D87" s="37"/>
      <c r="E87" s="37"/>
      <c r="F87" s="37"/>
      <c r="G87" s="37"/>
      <c r="H87" s="37"/>
      <c r="I87" s="37"/>
      <c r="J87" s="37"/>
      <c r="K87" s="37"/>
      <c r="L87" s="67" t="str">
        <f>IF(K8="","",K8)</f>
        <v>parc.č. KN-C 3382, 3383, k.ú. Brezno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31" t="s">
        <v>21</v>
      </c>
      <c r="AJ87" s="37"/>
      <c r="AK87" s="37"/>
      <c r="AL87" s="37"/>
      <c r="AM87" s="68" t="str">
        <f>IF(AN8= "","",AN8)</f>
        <v>5. 7. 2018</v>
      </c>
      <c r="AN87" s="68"/>
      <c r="AO87" s="37"/>
      <c r="AP87" s="37"/>
      <c r="AQ87" s="37"/>
      <c r="AR87" s="38"/>
      <c r="B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38"/>
      <c r="BE88" s="37"/>
    </row>
    <row r="89" s="2" customFormat="1" ht="15.15" customHeight="1">
      <c r="A89" s="37"/>
      <c r="B89" s="38"/>
      <c r="C89" s="31" t="s">
        <v>23</v>
      </c>
      <c r="D89" s="37"/>
      <c r="E89" s="37"/>
      <c r="F89" s="37"/>
      <c r="G89" s="37"/>
      <c r="H89" s="37"/>
      <c r="I89" s="37"/>
      <c r="J89" s="37"/>
      <c r="K89" s="37"/>
      <c r="L89" s="4" t="str">
        <f>IF(E11= "","",E11)</f>
        <v>Mesto Brezno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31" t="s">
        <v>29</v>
      </c>
      <c r="AJ89" s="37"/>
      <c r="AK89" s="37"/>
      <c r="AL89" s="37"/>
      <c r="AM89" s="69" t="str">
        <f>IF(E17="","",E17)</f>
        <v>Ing. Barbora Halásová</v>
      </c>
      <c r="AN89" s="4"/>
      <c r="AO89" s="4"/>
      <c r="AP89" s="4"/>
      <c r="AQ89" s="37"/>
      <c r="AR89" s="38"/>
      <c r="AS89" s="70" t="s">
        <v>55</v>
      </c>
      <c r="AT89" s="71"/>
      <c r="AU89" s="72"/>
      <c r="AV89" s="72"/>
      <c r="AW89" s="72"/>
      <c r="AX89" s="72"/>
      <c r="AY89" s="72"/>
      <c r="AZ89" s="72"/>
      <c r="BA89" s="72"/>
      <c r="BB89" s="72"/>
      <c r="BC89" s="72"/>
      <c r="BD89" s="73"/>
      <c r="BE89" s="37"/>
    </row>
    <row r="90" s="2" customFormat="1" ht="15.15" customHeight="1">
      <c r="A90" s="37"/>
      <c r="B90" s="38"/>
      <c r="C90" s="31" t="s">
        <v>27</v>
      </c>
      <c r="D90" s="37"/>
      <c r="E90" s="37"/>
      <c r="F90" s="37"/>
      <c r="G90" s="37"/>
      <c r="H90" s="37"/>
      <c r="I90" s="37"/>
      <c r="J90" s="37"/>
      <c r="K90" s="37"/>
      <c r="L90" s="4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31" t="s">
        <v>32</v>
      </c>
      <c r="AJ90" s="37"/>
      <c r="AK90" s="37"/>
      <c r="AL90" s="37"/>
      <c r="AM90" s="69" t="str">
        <f>IF(E20="","",E20)</f>
        <v>Peter Vandriak</v>
      </c>
      <c r="AN90" s="4"/>
      <c r="AO90" s="4"/>
      <c r="AP90" s="4"/>
      <c r="AQ90" s="37"/>
      <c r="AR90" s="38"/>
      <c r="AS90" s="74"/>
      <c r="AT90" s="75"/>
      <c r="AU90" s="76"/>
      <c r="AV90" s="76"/>
      <c r="AW90" s="76"/>
      <c r="AX90" s="76"/>
      <c r="AY90" s="76"/>
      <c r="AZ90" s="76"/>
      <c r="BA90" s="76"/>
      <c r="BB90" s="76"/>
      <c r="BC90" s="76"/>
      <c r="BD90" s="77"/>
      <c r="BE90" s="37"/>
    </row>
    <row r="91" s="2" customFormat="1" ht="10.8" customHeight="1">
      <c r="A91" s="37"/>
      <c r="B91" s="38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38"/>
      <c r="AS91" s="74"/>
      <c r="AT91" s="75"/>
      <c r="AU91" s="76"/>
      <c r="AV91" s="76"/>
      <c r="AW91" s="76"/>
      <c r="AX91" s="76"/>
      <c r="AY91" s="76"/>
      <c r="AZ91" s="76"/>
      <c r="BA91" s="76"/>
      <c r="BB91" s="76"/>
      <c r="BC91" s="76"/>
      <c r="BD91" s="77"/>
      <c r="BE91" s="37"/>
    </row>
    <row r="92" s="2" customFormat="1" ht="29.28" customHeight="1">
      <c r="A92" s="37"/>
      <c r="B92" s="38"/>
      <c r="C92" s="78" t="s">
        <v>56</v>
      </c>
      <c r="D92" s="79"/>
      <c r="E92" s="79"/>
      <c r="F92" s="79"/>
      <c r="G92" s="79"/>
      <c r="H92" s="80"/>
      <c r="I92" s="81" t="s">
        <v>57</v>
      </c>
      <c r="J92" s="79"/>
      <c r="K92" s="79"/>
      <c r="L92" s="79"/>
      <c r="M92" s="79"/>
      <c r="N92" s="79"/>
      <c r="O92" s="79"/>
      <c r="P92" s="79"/>
      <c r="Q92" s="79"/>
      <c r="R92" s="79"/>
      <c r="S92" s="79"/>
      <c r="T92" s="79"/>
      <c r="U92" s="79"/>
      <c r="V92" s="79"/>
      <c r="W92" s="79"/>
      <c r="X92" s="79"/>
      <c r="Y92" s="79"/>
      <c r="Z92" s="79"/>
      <c r="AA92" s="79"/>
      <c r="AB92" s="79"/>
      <c r="AC92" s="79"/>
      <c r="AD92" s="79"/>
      <c r="AE92" s="79"/>
      <c r="AF92" s="79"/>
      <c r="AG92" s="82" t="s">
        <v>58</v>
      </c>
      <c r="AH92" s="79"/>
      <c r="AI92" s="79"/>
      <c r="AJ92" s="79"/>
      <c r="AK92" s="79"/>
      <c r="AL92" s="79"/>
      <c r="AM92" s="79"/>
      <c r="AN92" s="81" t="s">
        <v>59</v>
      </c>
      <c r="AO92" s="79"/>
      <c r="AP92" s="83"/>
      <c r="AQ92" s="84" t="s">
        <v>60</v>
      </c>
      <c r="AR92" s="38"/>
      <c r="AS92" s="85" t="s">
        <v>61</v>
      </c>
      <c r="AT92" s="86" t="s">
        <v>62</v>
      </c>
      <c r="AU92" s="86" t="s">
        <v>63</v>
      </c>
      <c r="AV92" s="86" t="s">
        <v>64</v>
      </c>
      <c r="AW92" s="86" t="s">
        <v>65</v>
      </c>
      <c r="AX92" s="86" t="s">
        <v>66</v>
      </c>
      <c r="AY92" s="86" t="s">
        <v>67</v>
      </c>
      <c r="AZ92" s="86" t="s">
        <v>68</v>
      </c>
      <c r="BA92" s="86" t="s">
        <v>69</v>
      </c>
      <c r="BB92" s="86" t="s">
        <v>70</v>
      </c>
      <c r="BC92" s="86" t="s">
        <v>71</v>
      </c>
      <c r="BD92" s="87" t="s">
        <v>72</v>
      </c>
      <c r="BE92" s="37"/>
    </row>
    <row r="93" s="2" customFormat="1" ht="10.8" customHeight="1">
      <c r="A93" s="37"/>
      <c r="B93" s="38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38"/>
      <c r="AS93" s="88"/>
      <c r="AT93" s="89"/>
      <c r="AU93" s="89"/>
      <c r="AV93" s="89"/>
      <c r="AW93" s="89"/>
      <c r="AX93" s="89"/>
      <c r="AY93" s="89"/>
      <c r="AZ93" s="89"/>
      <c r="BA93" s="89"/>
      <c r="BB93" s="89"/>
      <c r="BC93" s="89"/>
      <c r="BD93" s="90"/>
      <c r="BE93" s="37"/>
    </row>
    <row r="94" s="6" customFormat="1" ht="32.4" customHeight="1">
      <c r="A94" s="6"/>
      <c r="B94" s="91"/>
      <c r="C94" s="92" t="s">
        <v>73</v>
      </c>
      <c r="D94" s="93"/>
      <c r="E94" s="93"/>
      <c r="F94" s="93"/>
      <c r="G94" s="93"/>
      <c r="H94" s="93"/>
      <c r="I94" s="93"/>
      <c r="J94" s="93"/>
      <c r="K94" s="93"/>
      <c r="L94" s="93"/>
      <c r="M94" s="93"/>
      <c r="N94" s="93"/>
      <c r="O94" s="93"/>
      <c r="P94" s="93"/>
      <c r="Q94" s="93"/>
      <c r="R94" s="93"/>
      <c r="S94" s="93"/>
      <c r="T94" s="93"/>
      <c r="U94" s="93"/>
      <c r="V94" s="93"/>
      <c r="W94" s="93"/>
      <c r="X94" s="93"/>
      <c r="Y94" s="93"/>
      <c r="Z94" s="93"/>
      <c r="AA94" s="93"/>
      <c r="AB94" s="93"/>
      <c r="AC94" s="93"/>
      <c r="AD94" s="93"/>
      <c r="AE94" s="93"/>
      <c r="AF94" s="93"/>
      <c r="AG94" s="94">
        <f>ROUND(SUM(AG95:AG97),2)</f>
        <v>0</v>
      </c>
      <c r="AH94" s="94"/>
      <c r="AI94" s="94"/>
      <c r="AJ94" s="94"/>
      <c r="AK94" s="94"/>
      <c r="AL94" s="94"/>
      <c r="AM94" s="94"/>
      <c r="AN94" s="95">
        <f>SUM(AG94,AT94)</f>
        <v>0</v>
      </c>
      <c r="AO94" s="95"/>
      <c r="AP94" s="95"/>
      <c r="AQ94" s="96" t="s">
        <v>1</v>
      </c>
      <c r="AR94" s="91"/>
      <c r="AS94" s="97">
        <f>ROUND(SUM(AS95:AS97),2)</f>
        <v>0</v>
      </c>
      <c r="AT94" s="98">
        <f>ROUND(SUM(AV94:AW94),2)</f>
        <v>0</v>
      </c>
      <c r="AU94" s="99">
        <f>ROUND(SUM(AU95:AU97),5)</f>
        <v>0</v>
      </c>
      <c r="AV94" s="98">
        <f>ROUND(AZ94*L29,2)</f>
        <v>0</v>
      </c>
      <c r="AW94" s="98">
        <f>ROUND(BA94*L30,2)</f>
        <v>0</v>
      </c>
      <c r="AX94" s="98">
        <f>ROUND(BB94*L29,2)</f>
        <v>0</v>
      </c>
      <c r="AY94" s="98">
        <f>ROUND(BC94*L30,2)</f>
        <v>0</v>
      </c>
      <c r="AZ94" s="98">
        <f>ROUND(SUM(AZ95:AZ97),2)</f>
        <v>0</v>
      </c>
      <c r="BA94" s="98">
        <f>ROUND(SUM(BA95:BA97),2)</f>
        <v>0</v>
      </c>
      <c r="BB94" s="98">
        <f>ROUND(SUM(BB95:BB97),2)</f>
        <v>0</v>
      </c>
      <c r="BC94" s="98">
        <f>ROUND(SUM(BC95:BC97),2)</f>
        <v>0</v>
      </c>
      <c r="BD94" s="100">
        <f>ROUND(SUM(BD95:BD97),2)</f>
        <v>0</v>
      </c>
      <c r="BE94" s="6"/>
      <c r="BS94" s="101" t="s">
        <v>74</v>
      </c>
      <c r="BT94" s="101" t="s">
        <v>75</v>
      </c>
      <c r="BU94" s="102" t="s">
        <v>76</v>
      </c>
      <c r="BV94" s="101" t="s">
        <v>77</v>
      </c>
      <c r="BW94" s="101" t="s">
        <v>4</v>
      </c>
      <c r="BX94" s="101" t="s">
        <v>78</v>
      </c>
      <c r="CL94" s="101" t="s">
        <v>1</v>
      </c>
    </row>
    <row r="95" s="7" customFormat="1" ht="27" customHeight="1">
      <c r="A95" s="103" t="s">
        <v>79</v>
      </c>
      <c r="B95" s="104"/>
      <c r="C95" s="105"/>
      <c r="D95" s="106" t="s">
        <v>80</v>
      </c>
      <c r="E95" s="106"/>
      <c r="F95" s="106"/>
      <c r="G95" s="106"/>
      <c r="H95" s="106"/>
      <c r="I95" s="107"/>
      <c r="J95" s="106" t="s">
        <v>81</v>
      </c>
      <c r="K95" s="106"/>
      <c r="L95" s="106"/>
      <c r="M95" s="106"/>
      <c r="N95" s="106"/>
      <c r="O95" s="106"/>
      <c r="P95" s="106"/>
      <c r="Q95" s="106"/>
      <c r="R95" s="106"/>
      <c r="S95" s="106"/>
      <c r="T95" s="106"/>
      <c r="U95" s="106"/>
      <c r="V95" s="106"/>
      <c r="W95" s="106"/>
      <c r="X95" s="106"/>
      <c r="Y95" s="106"/>
      <c r="Z95" s="106"/>
      <c r="AA95" s="106"/>
      <c r="AB95" s="106"/>
      <c r="AC95" s="106"/>
      <c r="AD95" s="106"/>
      <c r="AE95" s="106"/>
      <c r="AF95" s="106"/>
      <c r="AG95" s="108">
        <f>'2-18-1 - SO 01 RETENČNÉ P...'!J30</f>
        <v>0</v>
      </c>
      <c r="AH95" s="107"/>
      <c r="AI95" s="107"/>
      <c r="AJ95" s="107"/>
      <c r="AK95" s="107"/>
      <c r="AL95" s="107"/>
      <c r="AM95" s="107"/>
      <c r="AN95" s="108">
        <f>SUM(AG95,AT95)</f>
        <v>0</v>
      </c>
      <c r="AO95" s="107"/>
      <c r="AP95" s="107"/>
      <c r="AQ95" s="109" t="s">
        <v>82</v>
      </c>
      <c r="AR95" s="104"/>
      <c r="AS95" s="110">
        <v>0</v>
      </c>
      <c r="AT95" s="111">
        <f>ROUND(SUM(AV95:AW95),2)</f>
        <v>0</v>
      </c>
      <c r="AU95" s="112">
        <f>'2-18-1 - SO 01 RETENČNÉ P...'!P122</f>
        <v>0</v>
      </c>
      <c r="AV95" s="111">
        <f>'2-18-1 - SO 01 RETENČNÉ P...'!J33</f>
        <v>0</v>
      </c>
      <c r="AW95" s="111">
        <f>'2-18-1 - SO 01 RETENČNÉ P...'!J34</f>
        <v>0</v>
      </c>
      <c r="AX95" s="111">
        <f>'2-18-1 - SO 01 RETENČNÉ P...'!J35</f>
        <v>0</v>
      </c>
      <c r="AY95" s="111">
        <f>'2-18-1 - SO 01 RETENČNÉ P...'!J36</f>
        <v>0</v>
      </c>
      <c r="AZ95" s="111">
        <f>'2-18-1 - SO 01 RETENČNÉ P...'!F33</f>
        <v>0</v>
      </c>
      <c r="BA95" s="111">
        <f>'2-18-1 - SO 01 RETENČNÉ P...'!F34</f>
        <v>0</v>
      </c>
      <c r="BB95" s="111">
        <f>'2-18-1 - SO 01 RETENČNÉ P...'!F35</f>
        <v>0</v>
      </c>
      <c r="BC95" s="111">
        <f>'2-18-1 - SO 01 RETENČNÉ P...'!F36</f>
        <v>0</v>
      </c>
      <c r="BD95" s="113">
        <f>'2-18-1 - SO 01 RETENČNÉ P...'!F37</f>
        <v>0</v>
      </c>
      <c r="BE95" s="7"/>
      <c r="BT95" s="114" t="s">
        <v>83</v>
      </c>
      <c r="BV95" s="114" t="s">
        <v>77</v>
      </c>
      <c r="BW95" s="114" t="s">
        <v>84</v>
      </c>
      <c r="BX95" s="114" t="s">
        <v>4</v>
      </c>
      <c r="CL95" s="114" t="s">
        <v>1</v>
      </c>
      <c r="CM95" s="114" t="s">
        <v>75</v>
      </c>
    </row>
    <row r="96" s="7" customFormat="1" ht="16.5" customHeight="1">
      <c r="A96" s="103" t="s">
        <v>79</v>
      </c>
      <c r="B96" s="104"/>
      <c r="C96" s="105"/>
      <c r="D96" s="106" t="s">
        <v>85</v>
      </c>
      <c r="E96" s="106"/>
      <c r="F96" s="106"/>
      <c r="G96" s="106"/>
      <c r="H96" s="106"/>
      <c r="I96" s="107"/>
      <c r="J96" s="106" t="s">
        <v>86</v>
      </c>
      <c r="K96" s="106"/>
      <c r="L96" s="106"/>
      <c r="M96" s="106"/>
      <c r="N96" s="106"/>
      <c r="O96" s="106"/>
      <c r="P96" s="106"/>
      <c r="Q96" s="106"/>
      <c r="R96" s="106"/>
      <c r="S96" s="106"/>
      <c r="T96" s="106"/>
      <c r="U96" s="106"/>
      <c r="V96" s="106"/>
      <c r="W96" s="106"/>
      <c r="X96" s="106"/>
      <c r="Y96" s="106"/>
      <c r="Z96" s="106"/>
      <c r="AA96" s="106"/>
      <c r="AB96" s="106"/>
      <c r="AC96" s="106"/>
      <c r="AD96" s="106"/>
      <c r="AE96" s="106"/>
      <c r="AF96" s="106"/>
      <c r="AG96" s="108">
        <f>'2-18-2 - SO 02 OPRAVA SPE...'!J30</f>
        <v>0</v>
      </c>
      <c r="AH96" s="107"/>
      <c r="AI96" s="107"/>
      <c r="AJ96" s="107"/>
      <c r="AK96" s="107"/>
      <c r="AL96" s="107"/>
      <c r="AM96" s="107"/>
      <c r="AN96" s="108">
        <f>SUM(AG96,AT96)</f>
        <v>0</v>
      </c>
      <c r="AO96" s="107"/>
      <c r="AP96" s="107"/>
      <c r="AQ96" s="109" t="s">
        <v>82</v>
      </c>
      <c r="AR96" s="104"/>
      <c r="AS96" s="110">
        <v>0</v>
      </c>
      <c r="AT96" s="111">
        <f>ROUND(SUM(AV96:AW96),2)</f>
        <v>0</v>
      </c>
      <c r="AU96" s="112">
        <f>'2-18-2 - SO 02 OPRAVA SPE...'!P124</f>
        <v>0</v>
      </c>
      <c r="AV96" s="111">
        <f>'2-18-2 - SO 02 OPRAVA SPE...'!J33</f>
        <v>0</v>
      </c>
      <c r="AW96" s="111">
        <f>'2-18-2 - SO 02 OPRAVA SPE...'!J34</f>
        <v>0</v>
      </c>
      <c r="AX96" s="111">
        <f>'2-18-2 - SO 02 OPRAVA SPE...'!J35</f>
        <v>0</v>
      </c>
      <c r="AY96" s="111">
        <f>'2-18-2 - SO 02 OPRAVA SPE...'!J36</f>
        <v>0</v>
      </c>
      <c r="AZ96" s="111">
        <f>'2-18-2 - SO 02 OPRAVA SPE...'!F33</f>
        <v>0</v>
      </c>
      <c r="BA96" s="111">
        <f>'2-18-2 - SO 02 OPRAVA SPE...'!F34</f>
        <v>0</v>
      </c>
      <c r="BB96" s="111">
        <f>'2-18-2 - SO 02 OPRAVA SPE...'!F35</f>
        <v>0</v>
      </c>
      <c r="BC96" s="111">
        <f>'2-18-2 - SO 02 OPRAVA SPE...'!F36</f>
        <v>0</v>
      </c>
      <c r="BD96" s="113">
        <f>'2-18-2 - SO 02 OPRAVA SPE...'!F37</f>
        <v>0</v>
      </c>
      <c r="BE96" s="7"/>
      <c r="BT96" s="114" t="s">
        <v>83</v>
      </c>
      <c r="BV96" s="114" t="s">
        <v>77</v>
      </c>
      <c r="BW96" s="114" t="s">
        <v>87</v>
      </c>
      <c r="BX96" s="114" t="s">
        <v>4</v>
      </c>
      <c r="CL96" s="114" t="s">
        <v>1</v>
      </c>
      <c r="CM96" s="114" t="s">
        <v>75</v>
      </c>
    </row>
    <row r="97" s="7" customFormat="1" ht="16.5" customHeight="1">
      <c r="A97" s="103" t="s">
        <v>79</v>
      </c>
      <c r="B97" s="104"/>
      <c r="C97" s="105"/>
      <c r="D97" s="106" t="s">
        <v>88</v>
      </c>
      <c r="E97" s="106"/>
      <c r="F97" s="106"/>
      <c r="G97" s="106"/>
      <c r="H97" s="106"/>
      <c r="I97" s="107"/>
      <c r="J97" s="106" t="s">
        <v>89</v>
      </c>
      <c r="K97" s="106"/>
      <c r="L97" s="106"/>
      <c r="M97" s="106"/>
      <c r="N97" s="106"/>
      <c r="O97" s="106"/>
      <c r="P97" s="106"/>
      <c r="Q97" s="106"/>
      <c r="R97" s="106"/>
      <c r="S97" s="106"/>
      <c r="T97" s="106"/>
      <c r="U97" s="106"/>
      <c r="V97" s="106"/>
      <c r="W97" s="106"/>
      <c r="X97" s="106"/>
      <c r="Y97" s="106"/>
      <c r="Z97" s="106"/>
      <c r="AA97" s="106"/>
      <c r="AB97" s="106"/>
      <c r="AC97" s="106"/>
      <c r="AD97" s="106"/>
      <c r="AE97" s="106"/>
      <c r="AF97" s="106"/>
      <c r="AG97" s="108">
        <f>'2-18-3 - SO 03 SADOVÉ ÚPRAVY'!J30</f>
        <v>0</v>
      </c>
      <c r="AH97" s="107"/>
      <c r="AI97" s="107"/>
      <c r="AJ97" s="107"/>
      <c r="AK97" s="107"/>
      <c r="AL97" s="107"/>
      <c r="AM97" s="107"/>
      <c r="AN97" s="108">
        <f>SUM(AG97,AT97)</f>
        <v>0</v>
      </c>
      <c r="AO97" s="107"/>
      <c r="AP97" s="107"/>
      <c r="AQ97" s="109" t="s">
        <v>82</v>
      </c>
      <c r="AR97" s="104"/>
      <c r="AS97" s="115">
        <v>0</v>
      </c>
      <c r="AT97" s="116">
        <f>ROUND(SUM(AV97:AW97),2)</f>
        <v>0</v>
      </c>
      <c r="AU97" s="117">
        <f>'2-18-3 - SO 03 SADOVÉ ÚPRAVY'!P121</f>
        <v>0</v>
      </c>
      <c r="AV97" s="116">
        <f>'2-18-3 - SO 03 SADOVÉ ÚPRAVY'!J33</f>
        <v>0</v>
      </c>
      <c r="AW97" s="116">
        <f>'2-18-3 - SO 03 SADOVÉ ÚPRAVY'!J34</f>
        <v>0</v>
      </c>
      <c r="AX97" s="116">
        <f>'2-18-3 - SO 03 SADOVÉ ÚPRAVY'!J35</f>
        <v>0</v>
      </c>
      <c r="AY97" s="116">
        <f>'2-18-3 - SO 03 SADOVÉ ÚPRAVY'!J36</f>
        <v>0</v>
      </c>
      <c r="AZ97" s="116">
        <f>'2-18-3 - SO 03 SADOVÉ ÚPRAVY'!F33</f>
        <v>0</v>
      </c>
      <c r="BA97" s="116">
        <f>'2-18-3 - SO 03 SADOVÉ ÚPRAVY'!F34</f>
        <v>0</v>
      </c>
      <c r="BB97" s="116">
        <f>'2-18-3 - SO 03 SADOVÉ ÚPRAVY'!F35</f>
        <v>0</v>
      </c>
      <c r="BC97" s="116">
        <f>'2-18-3 - SO 03 SADOVÉ ÚPRAVY'!F36</f>
        <v>0</v>
      </c>
      <c r="BD97" s="118">
        <f>'2-18-3 - SO 03 SADOVÉ ÚPRAVY'!F37</f>
        <v>0</v>
      </c>
      <c r="BE97" s="7"/>
      <c r="BT97" s="114" t="s">
        <v>83</v>
      </c>
      <c r="BV97" s="114" t="s">
        <v>77</v>
      </c>
      <c r="BW97" s="114" t="s">
        <v>90</v>
      </c>
      <c r="BX97" s="114" t="s">
        <v>4</v>
      </c>
      <c r="CL97" s="114" t="s">
        <v>1</v>
      </c>
      <c r="CM97" s="114" t="s">
        <v>75</v>
      </c>
    </row>
    <row r="98" s="2" customFormat="1" ht="30" customHeight="1">
      <c r="A98" s="37"/>
      <c r="B98" s="38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  <c r="Q98" s="37"/>
      <c r="R98" s="37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F98" s="37"/>
      <c r="AG98" s="37"/>
      <c r="AH98" s="37"/>
      <c r="AI98" s="37"/>
      <c r="AJ98" s="37"/>
      <c r="AK98" s="37"/>
      <c r="AL98" s="37"/>
      <c r="AM98" s="37"/>
      <c r="AN98" s="37"/>
      <c r="AO98" s="37"/>
      <c r="AP98" s="37"/>
      <c r="AQ98" s="37"/>
      <c r="AR98" s="38"/>
      <c r="AS98" s="37"/>
      <c r="AT98" s="37"/>
      <c r="AU98" s="37"/>
      <c r="AV98" s="37"/>
      <c r="AW98" s="37"/>
      <c r="AX98" s="37"/>
      <c r="AY98" s="37"/>
      <c r="AZ98" s="37"/>
      <c r="BA98" s="37"/>
      <c r="BB98" s="37"/>
      <c r="BC98" s="37"/>
      <c r="BD98" s="37"/>
      <c r="BE98" s="37"/>
    </row>
    <row r="99" s="2" customFormat="1" ht="6.96" customHeight="1">
      <c r="A99" s="37"/>
      <c r="B99" s="59"/>
      <c r="C99" s="60"/>
      <c r="D99" s="60"/>
      <c r="E99" s="60"/>
      <c r="F99" s="60"/>
      <c r="G99" s="60"/>
      <c r="H99" s="60"/>
      <c r="I99" s="60"/>
      <c r="J99" s="60"/>
      <c r="K99" s="60"/>
      <c r="L99" s="60"/>
      <c r="M99" s="60"/>
      <c r="N99" s="60"/>
      <c r="O99" s="60"/>
      <c r="P99" s="60"/>
      <c r="Q99" s="60"/>
      <c r="R99" s="60"/>
      <c r="S99" s="60"/>
      <c r="T99" s="60"/>
      <c r="U99" s="60"/>
      <c r="V99" s="60"/>
      <c r="W99" s="60"/>
      <c r="X99" s="60"/>
      <c r="Y99" s="60"/>
      <c r="Z99" s="60"/>
      <c r="AA99" s="60"/>
      <c r="AB99" s="60"/>
      <c r="AC99" s="60"/>
      <c r="AD99" s="60"/>
      <c r="AE99" s="60"/>
      <c r="AF99" s="60"/>
      <c r="AG99" s="60"/>
      <c r="AH99" s="60"/>
      <c r="AI99" s="60"/>
      <c r="AJ99" s="60"/>
      <c r="AK99" s="60"/>
      <c r="AL99" s="60"/>
      <c r="AM99" s="60"/>
      <c r="AN99" s="60"/>
      <c r="AO99" s="60"/>
      <c r="AP99" s="60"/>
      <c r="AQ99" s="60"/>
      <c r="AR99" s="38"/>
      <c r="AS99" s="37"/>
      <c r="AT99" s="37"/>
      <c r="AU99" s="37"/>
      <c r="AV99" s="37"/>
      <c r="AW99" s="37"/>
      <c r="AX99" s="37"/>
      <c r="AY99" s="37"/>
      <c r="AZ99" s="37"/>
      <c r="BA99" s="37"/>
      <c r="BB99" s="37"/>
      <c r="BC99" s="37"/>
      <c r="BD99" s="37"/>
      <c r="BE99" s="37"/>
    </row>
  </sheetData>
  <mergeCells count="50"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S89:AT91"/>
    <mergeCell ref="AM90:AP90"/>
    <mergeCell ref="L85:AO85"/>
    <mergeCell ref="AM87:AN87"/>
    <mergeCell ref="AM89:AP89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  <mergeCell ref="AN92:AP92"/>
    <mergeCell ref="AG92:AM92"/>
    <mergeCell ref="AN95:AP95"/>
    <mergeCell ref="AG95:AM95"/>
    <mergeCell ref="AN96:AP96"/>
    <mergeCell ref="AG96:AM96"/>
    <mergeCell ref="AN97:AP97"/>
    <mergeCell ref="AG97:AM97"/>
    <mergeCell ref="AG94:AM94"/>
    <mergeCell ref="AN94:AP94"/>
    <mergeCell ref="C92:G92"/>
    <mergeCell ref="I92:AF92"/>
    <mergeCell ref="D95:H95"/>
    <mergeCell ref="J95:AF95"/>
    <mergeCell ref="D96:H96"/>
    <mergeCell ref="J96:AF96"/>
    <mergeCell ref="D97:H97"/>
    <mergeCell ref="J97:AF97"/>
  </mergeCells>
  <hyperlinks>
    <hyperlink ref="A95" location="'2-18-1 - SO 01 RETENČNÉ P...'!C2" display="/"/>
    <hyperlink ref="A96" location="'2-18-2 - SO 02 OPRAVA SPE...'!C2" display="/"/>
    <hyperlink ref="A97" location="'2-18-3 - SO 03 SADOVÉ ÚPRAVY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50.83" style="1" customWidth="1"/>
    <col min="7" max="7" width="7" style="1" customWidth="1"/>
    <col min="8" max="8" width="11.5" style="1" customWidth="1"/>
    <col min="9" max="9" width="20.17" style="119" customWidth="1"/>
    <col min="10" max="10" width="20.17" style="1" customWidth="1"/>
    <col min="11" max="11" width="20.17" style="1" hidden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19"/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84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120"/>
      <c r="J3" s="20"/>
      <c r="K3" s="20"/>
      <c r="L3" s="21"/>
      <c r="AT3" s="18" t="s">
        <v>75</v>
      </c>
    </row>
    <row r="4" s="1" customFormat="1" ht="24.96" customHeight="1">
      <c r="B4" s="21"/>
      <c r="D4" s="22" t="s">
        <v>91</v>
      </c>
      <c r="I4" s="119"/>
      <c r="L4" s="21"/>
      <c r="M4" s="121" t="s">
        <v>9</v>
      </c>
      <c r="AT4" s="18" t="s">
        <v>3</v>
      </c>
    </row>
    <row r="5" s="1" customFormat="1" ht="6.96" customHeight="1">
      <c r="B5" s="21"/>
      <c r="I5" s="119"/>
      <c r="L5" s="21"/>
    </row>
    <row r="6" s="1" customFormat="1" ht="12" customHeight="1">
      <c r="B6" s="21"/>
      <c r="D6" s="31" t="s">
        <v>15</v>
      </c>
      <c r="I6" s="119"/>
      <c r="L6" s="21"/>
    </row>
    <row r="7" s="1" customFormat="1" ht="25.5" customHeight="1">
      <c r="B7" s="21"/>
      <c r="E7" s="122" t="str">
        <f>'Rekapitulácia stavby'!K6</f>
        <v>VODOZÁDRŽNÉ OPATRENIA V INTRAVILÁNE MESTA BREZNO - VEREJNÝ PRIESTOR CENTRA MESTA</v>
      </c>
      <c r="F7" s="31"/>
      <c r="G7" s="31"/>
      <c r="H7" s="31"/>
      <c r="I7" s="119"/>
      <c r="L7" s="21"/>
    </row>
    <row r="8" s="2" customFormat="1" ht="12" customHeight="1">
      <c r="A8" s="37"/>
      <c r="B8" s="38"/>
      <c r="C8" s="37"/>
      <c r="D8" s="31" t="s">
        <v>92</v>
      </c>
      <c r="E8" s="37"/>
      <c r="F8" s="37"/>
      <c r="G8" s="37"/>
      <c r="H8" s="37"/>
      <c r="I8" s="123"/>
      <c r="J8" s="37"/>
      <c r="K8" s="37"/>
      <c r="L8" s="54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27" customHeight="1">
      <c r="A9" s="37"/>
      <c r="B9" s="38"/>
      <c r="C9" s="37"/>
      <c r="D9" s="37"/>
      <c r="E9" s="66" t="s">
        <v>93</v>
      </c>
      <c r="F9" s="37"/>
      <c r="G9" s="37"/>
      <c r="H9" s="37"/>
      <c r="I9" s="123"/>
      <c r="J9" s="37"/>
      <c r="K9" s="37"/>
      <c r="L9" s="5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38"/>
      <c r="C10" s="37"/>
      <c r="D10" s="37"/>
      <c r="E10" s="37"/>
      <c r="F10" s="37"/>
      <c r="G10" s="37"/>
      <c r="H10" s="37"/>
      <c r="I10" s="123"/>
      <c r="J10" s="37"/>
      <c r="K10" s="37"/>
      <c r="L10" s="5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38"/>
      <c r="C11" s="37"/>
      <c r="D11" s="31" t="s">
        <v>17</v>
      </c>
      <c r="E11" s="37"/>
      <c r="F11" s="26" t="s">
        <v>1</v>
      </c>
      <c r="G11" s="37"/>
      <c r="H11" s="37"/>
      <c r="I11" s="124" t="s">
        <v>18</v>
      </c>
      <c r="J11" s="26" t="s">
        <v>1</v>
      </c>
      <c r="K11" s="37"/>
      <c r="L11" s="5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38"/>
      <c r="C12" s="37"/>
      <c r="D12" s="31" t="s">
        <v>19</v>
      </c>
      <c r="E12" s="37"/>
      <c r="F12" s="26" t="s">
        <v>20</v>
      </c>
      <c r="G12" s="37"/>
      <c r="H12" s="37"/>
      <c r="I12" s="124" t="s">
        <v>21</v>
      </c>
      <c r="J12" s="68" t="str">
        <f>'Rekapitulácia stavby'!AN8</f>
        <v>5. 7. 2018</v>
      </c>
      <c r="K12" s="37"/>
      <c r="L12" s="5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38"/>
      <c r="C13" s="37"/>
      <c r="D13" s="37"/>
      <c r="E13" s="37"/>
      <c r="F13" s="37"/>
      <c r="G13" s="37"/>
      <c r="H13" s="37"/>
      <c r="I13" s="123"/>
      <c r="J13" s="37"/>
      <c r="K13" s="37"/>
      <c r="L13" s="5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38"/>
      <c r="C14" s="37"/>
      <c r="D14" s="31" t="s">
        <v>23</v>
      </c>
      <c r="E14" s="37"/>
      <c r="F14" s="37"/>
      <c r="G14" s="37"/>
      <c r="H14" s="37"/>
      <c r="I14" s="124" t="s">
        <v>24</v>
      </c>
      <c r="J14" s="26" t="s">
        <v>1</v>
      </c>
      <c r="K14" s="37"/>
      <c r="L14" s="5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38"/>
      <c r="C15" s="37"/>
      <c r="D15" s="37"/>
      <c r="E15" s="26" t="s">
        <v>25</v>
      </c>
      <c r="F15" s="37"/>
      <c r="G15" s="37"/>
      <c r="H15" s="37"/>
      <c r="I15" s="124" t="s">
        <v>26</v>
      </c>
      <c r="J15" s="26" t="s">
        <v>1</v>
      </c>
      <c r="K15" s="37"/>
      <c r="L15" s="5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38"/>
      <c r="C16" s="37"/>
      <c r="D16" s="37"/>
      <c r="E16" s="37"/>
      <c r="F16" s="37"/>
      <c r="G16" s="37"/>
      <c r="H16" s="37"/>
      <c r="I16" s="123"/>
      <c r="J16" s="37"/>
      <c r="K16" s="37"/>
      <c r="L16" s="5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38"/>
      <c r="C17" s="37"/>
      <c r="D17" s="31" t="s">
        <v>27</v>
      </c>
      <c r="E17" s="37"/>
      <c r="F17" s="37"/>
      <c r="G17" s="37"/>
      <c r="H17" s="37"/>
      <c r="I17" s="124" t="s">
        <v>24</v>
      </c>
      <c r="J17" s="32" t="str">
        <f>'Rekapitulácia stavby'!AN13</f>
        <v>Vyplň údaj</v>
      </c>
      <c r="K17" s="37"/>
      <c r="L17" s="5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38"/>
      <c r="C18" s="37"/>
      <c r="D18" s="37"/>
      <c r="E18" s="32" t="str">
        <f>'Rekapitulácia stavby'!E14</f>
        <v>Vyplň údaj</v>
      </c>
      <c r="F18" s="26"/>
      <c r="G18" s="26"/>
      <c r="H18" s="26"/>
      <c r="I18" s="124" t="s">
        <v>26</v>
      </c>
      <c r="J18" s="32" t="str">
        <f>'Rekapitulácia stavby'!AN14</f>
        <v>Vyplň údaj</v>
      </c>
      <c r="K18" s="37"/>
      <c r="L18" s="5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38"/>
      <c r="C19" s="37"/>
      <c r="D19" s="37"/>
      <c r="E19" s="37"/>
      <c r="F19" s="37"/>
      <c r="G19" s="37"/>
      <c r="H19" s="37"/>
      <c r="I19" s="123"/>
      <c r="J19" s="37"/>
      <c r="K19" s="37"/>
      <c r="L19" s="5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38"/>
      <c r="C20" s="37"/>
      <c r="D20" s="31" t="s">
        <v>29</v>
      </c>
      <c r="E20" s="37"/>
      <c r="F20" s="37"/>
      <c r="G20" s="37"/>
      <c r="H20" s="37"/>
      <c r="I20" s="124" t="s">
        <v>24</v>
      </c>
      <c r="J20" s="26" t="s">
        <v>1</v>
      </c>
      <c r="K20" s="37"/>
      <c r="L20" s="5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38"/>
      <c r="C21" s="37"/>
      <c r="D21" s="37"/>
      <c r="E21" s="26" t="s">
        <v>30</v>
      </c>
      <c r="F21" s="37"/>
      <c r="G21" s="37"/>
      <c r="H21" s="37"/>
      <c r="I21" s="124" t="s">
        <v>26</v>
      </c>
      <c r="J21" s="26" t="s">
        <v>1</v>
      </c>
      <c r="K21" s="37"/>
      <c r="L21" s="5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38"/>
      <c r="C22" s="37"/>
      <c r="D22" s="37"/>
      <c r="E22" s="37"/>
      <c r="F22" s="37"/>
      <c r="G22" s="37"/>
      <c r="H22" s="37"/>
      <c r="I22" s="123"/>
      <c r="J22" s="37"/>
      <c r="K22" s="37"/>
      <c r="L22" s="5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38"/>
      <c r="C23" s="37"/>
      <c r="D23" s="31" t="s">
        <v>32</v>
      </c>
      <c r="E23" s="37"/>
      <c r="F23" s="37"/>
      <c r="G23" s="37"/>
      <c r="H23" s="37"/>
      <c r="I23" s="124" t="s">
        <v>24</v>
      </c>
      <c r="J23" s="26" t="s">
        <v>1</v>
      </c>
      <c r="K23" s="37"/>
      <c r="L23" s="5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38"/>
      <c r="C24" s="37"/>
      <c r="D24" s="37"/>
      <c r="E24" s="26" t="s">
        <v>33</v>
      </c>
      <c r="F24" s="37"/>
      <c r="G24" s="37"/>
      <c r="H24" s="37"/>
      <c r="I24" s="124" t="s">
        <v>26</v>
      </c>
      <c r="J24" s="26" t="s">
        <v>1</v>
      </c>
      <c r="K24" s="37"/>
      <c r="L24" s="5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38"/>
      <c r="C25" s="37"/>
      <c r="D25" s="37"/>
      <c r="E25" s="37"/>
      <c r="F25" s="37"/>
      <c r="G25" s="37"/>
      <c r="H25" s="37"/>
      <c r="I25" s="123"/>
      <c r="J25" s="37"/>
      <c r="K25" s="37"/>
      <c r="L25" s="5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38"/>
      <c r="C26" s="37"/>
      <c r="D26" s="31" t="s">
        <v>34</v>
      </c>
      <c r="E26" s="37"/>
      <c r="F26" s="37"/>
      <c r="G26" s="37"/>
      <c r="H26" s="37"/>
      <c r="I26" s="123"/>
      <c r="J26" s="37"/>
      <c r="K26" s="37"/>
      <c r="L26" s="5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25"/>
      <c r="B27" s="126"/>
      <c r="C27" s="125"/>
      <c r="D27" s="125"/>
      <c r="E27" s="35" t="s">
        <v>1</v>
      </c>
      <c r="F27" s="35"/>
      <c r="G27" s="35"/>
      <c r="H27" s="35"/>
      <c r="I27" s="127"/>
      <c r="J27" s="125"/>
      <c r="K27" s="125"/>
      <c r="L27" s="128"/>
      <c r="S27" s="125"/>
      <c r="T27" s="125"/>
      <c r="U27" s="125"/>
      <c r="V27" s="125"/>
      <c r="W27" s="125"/>
      <c r="X27" s="125"/>
      <c r="Y27" s="125"/>
      <c r="Z27" s="125"/>
      <c r="AA27" s="125"/>
      <c r="AB27" s="125"/>
      <c r="AC27" s="125"/>
      <c r="AD27" s="125"/>
      <c r="AE27" s="125"/>
    </row>
    <row r="28" s="2" customFormat="1" ht="6.96" customHeight="1">
      <c r="A28" s="37"/>
      <c r="B28" s="38"/>
      <c r="C28" s="37"/>
      <c r="D28" s="37"/>
      <c r="E28" s="37"/>
      <c r="F28" s="37"/>
      <c r="G28" s="37"/>
      <c r="H28" s="37"/>
      <c r="I28" s="123"/>
      <c r="J28" s="37"/>
      <c r="K28" s="37"/>
      <c r="L28" s="5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38"/>
      <c r="C29" s="37"/>
      <c r="D29" s="89"/>
      <c r="E29" s="89"/>
      <c r="F29" s="89"/>
      <c r="G29" s="89"/>
      <c r="H29" s="89"/>
      <c r="I29" s="129"/>
      <c r="J29" s="89"/>
      <c r="K29" s="89"/>
      <c r="L29" s="54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38"/>
      <c r="C30" s="37"/>
      <c r="D30" s="130" t="s">
        <v>35</v>
      </c>
      <c r="E30" s="37"/>
      <c r="F30" s="37"/>
      <c r="G30" s="37"/>
      <c r="H30" s="37"/>
      <c r="I30" s="123"/>
      <c r="J30" s="95">
        <f>ROUND(J122, 2)</f>
        <v>0</v>
      </c>
      <c r="K30" s="37"/>
      <c r="L30" s="5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38"/>
      <c r="C31" s="37"/>
      <c r="D31" s="89"/>
      <c r="E31" s="89"/>
      <c r="F31" s="89"/>
      <c r="G31" s="89"/>
      <c r="H31" s="89"/>
      <c r="I31" s="129"/>
      <c r="J31" s="89"/>
      <c r="K31" s="89"/>
      <c r="L31" s="5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38"/>
      <c r="C32" s="37"/>
      <c r="D32" s="37"/>
      <c r="E32" s="37"/>
      <c r="F32" s="42" t="s">
        <v>37</v>
      </c>
      <c r="G32" s="37"/>
      <c r="H32" s="37"/>
      <c r="I32" s="131" t="s">
        <v>36</v>
      </c>
      <c r="J32" s="42" t="s">
        <v>38</v>
      </c>
      <c r="K32" s="37"/>
      <c r="L32" s="5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38"/>
      <c r="C33" s="37"/>
      <c r="D33" s="132" t="s">
        <v>39</v>
      </c>
      <c r="E33" s="31" t="s">
        <v>40</v>
      </c>
      <c r="F33" s="133">
        <f>ROUND((SUM(BE122:BE210)),  2)</f>
        <v>0</v>
      </c>
      <c r="G33" s="37"/>
      <c r="H33" s="37"/>
      <c r="I33" s="134">
        <v>0.20000000000000001</v>
      </c>
      <c r="J33" s="133">
        <f>ROUND(((SUM(BE122:BE210))*I33),  2)</f>
        <v>0</v>
      </c>
      <c r="K33" s="37"/>
      <c r="L33" s="5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38"/>
      <c r="C34" s="37"/>
      <c r="D34" s="37"/>
      <c r="E34" s="31" t="s">
        <v>41</v>
      </c>
      <c r="F34" s="133">
        <f>ROUND((SUM(BF122:BF210)),  2)</f>
        <v>0</v>
      </c>
      <c r="G34" s="37"/>
      <c r="H34" s="37"/>
      <c r="I34" s="134">
        <v>0.20000000000000001</v>
      </c>
      <c r="J34" s="133">
        <f>ROUND(((SUM(BF122:BF210))*I34),  2)</f>
        <v>0</v>
      </c>
      <c r="K34" s="37"/>
      <c r="L34" s="5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38"/>
      <c r="C35" s="37"/>
      <c r="D35" s="37"/>
      <c r="E35" s="31" t="s">
        <v>42</v>
      </c>
      <c r="F35" s="133">
        <f>ROUND((SUM(BG122:BG210)),  2)</f>
        <v>0</v>
      </c>
      <c r="G35" s="37"/>
      <c r="H35" s="37"/>
      <c r="I35" s="134">
        <v>0.20000000000000001</v>
      </c>
      <c r="J35" s="133">
        <f>0</f>
        <v>0</v>
      </c>
      <c r="K35" s="37"/>
      <c r="L35" s="5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38"/>
      <c r="C36" s="37"/>
      <c r="D36" s="37"/>
      <c r="E36" s="31" t="s">
        <v>43</v>
      </c>
      <c r="F36" s="133">
        <f>ROUND((SUM(BH122:BH210)),  2)</f>
        <v>0</v>
      </c>
      <c r="G36" s="37"/>
      <c r="H36" s="37"/>
      <c r="I36" s="134">
        <v>0.20000000000000001</v>
      </c>
      <c r="J36" s="133">
        <f>0</f>
        <v>0</v>
      </c>
      <c r="K36" s="37"/>
      <c r="L36" s="5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31" t="s">
        <v>44</v>
      </c>
      <c r="F37" s="133">
        <f>ROUND((SUM(BI122:BI210)),  2)</f>
        <v>0</v>
      </c>
      <c r="G37" s="37"/>
      <c r="H37" s="37"/>
      <c r="I37" s="134">
        <v>0</v>
      </c>
      <c r="J37" s="133">
        <f>0</f>
        <v>0</v>
      </c>
      <c r="K37" s="37"/>
      <c r="L37" s="5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38"/>
      <c r="C38" s="37"/>
      <c r="D38" s="37"/>
      <c r="E38" s="37"/>
      <c r="F38" s="37"/>
      <c r="G38" s="37"/>
      <c r="H38" s="37"/>
      <c r="I38" s="123"/>
      <c r="J38" s="37"/>
      <c r="K38" s="37"/>
      <c r="L38" s="5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38"/>
      <c r="C39" s="135"/>
      <c r="D39" s="136" t="s">
        <v>45</v>
      </c>
      <c r="E39" s="80"/>
      <c r="F39" s="80"/>
      <c r="G39" s="137" t="s">
        <v>46</v>
      </c>
      <c r="H39" s="138" t="s">
        <v>47</v>
      </c>
      <c r="I39" s="139"/>
      <c r="J39" s="140">
        <f>SUM(J30:J37)</f>
        <v>0</v>
      </c>
      <c r="K39" s="141"/>
      <c r="L39" s="5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38"/>
      <c r="C40" s="37"/>
      <c r="D40" s="37"/>
      <c r="E40" s="37"/>
      <c r="F40" s="37"/>
      <c r="G40" s="37"/>
      <c r="H40" s="37"/>
      <c r="I40" s="123"/>
      <c r="J40" s="37"/>
      <c r="K40" s="37"/>
      <c r="L40" s="5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21"/>
      <c r="I41" s="119"/>
      <c r="L41" s="21"/>
    </row>
    <row r="42" s="1" customFormat="1" ht="14.4" customHeight="1">
      <c r="B42" s="21"/>
      <c r="I42" s="119"/>
      <c r="L42" s="21"/>
    </row>
    <row r="43" s="1" customFormat="1" ht="14.4" customHeight="1">
      <c r="B43" s="21"/>
      <c r="I43" s="119"/>
      <c r="L43" s="21"/>
    </row>
    <row r="44" s="1" customFormat="1" ht="14.4" customHeight="1">
      <c r="B44" s="21"/>
      <c r="I44" s="119"/>
      <c r="L44" s="21"/>
    </row>
    <row r="45" s="1" customFormat="1" ht="14.4" customHeight="1">
      <c r="B45" s="21"/>
      <c r="I45" s="119"/>
      <c r="L45" s="21"/>
    </row>
    <row r="46" s="1" customFormat="1" ht="14.4" customHeight="1">
      <c r="B46" s="21"/>
      <c r="I46" s="119"/>
      <c r="L46" s="21"/>
    </row>
    <row r="47" s="1" customFormat="1" ht="14.4" customHeight="1">
      <c r="B47" s="21"/>
      <c r="I47" s="119"/>
      <c r="L47" s="21"/>
    </row>
    <row r="48" s="1" customFormat="1" ht="14.4" customHeight="1">
      <c r="B48" s="21"/>
      <c r="I48" s="119"/>
      <c r="L48" s="21"/>
    </row>
    <row r="49" s="1" customFormat="1" ht="14.4" customHeight="1">
      <c r="B49" s="21"/>
      <c r="I49" s="119"/>
      <c r="L49" s="21"/>
    </row>
    <row r="50" s="2" customFormat="1" ht="14.4" customHeight="1">
      <c r="B50" s="54"/>
      <c r="D50" s="55" t="s">
        <v>48</v>
      </c>
      <c r="E50" s="56"/>
      <c r="F50" s="56"/>
      <c r="G50" s="55" t="s">
        <v>49</v>
      </c>
      <c r="H50" s="56"/>
      <c r="I50" s="142"/>
      <c r="J50" s="56"/>
      <c r="K50" s="56"/>
      <c r="L50" s="5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7"/>
      <c r="B61" s="38"/>
      <c r="C61" s="37"/>
      <c r="D61" s="57" t="s">
        <v>50</v>
      </c>
      <c r="E61" s="40"/>
      <c r="F61" s="143" t="s">
        <v>51</v>
      </c>
      <c r="G61" s="57" t="s">
        <v>50</v>
      </c>
      <c r="H61" s="40"/>
      <c r="I61" s="144"/>
      <c r="J61" s="145" t="s">
        <v>51</v>
      </c>
      <c r="K61" s="40"/>
      <c r="L61" s="5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7"/>
      <c r="B65" s="38"/>
      <c r="C65" s="37"/>
      <c r="D65" s="55" t="s">
        <v>52</v>
      </c>
      <c r="E65" s="58"/>
      <c r="F65" s="58"/>
      <c r="G65" s="55" t="s">
        <v>53</v>
      </c>
      <c r="H65" s="58"/>
      <c r="I65" s="146"/>
      <c r="J65" s="58"/>
      <c r="K65" s="58"/>
      <c r="L65" s="54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7"/>
      <c r="B76" s="38"/>
      <c r="C76" s="37"/>
      <c r="D76" s="57" t="s">
        <v>50</v>
      </c>
      <c r="E76" s="40"/>
      <c r="F76" s="143" t="s">
        <v>51</v>
      </c>
      <c r="G76" s="57" t="s">
        <v>50</v>
      </c>
      <c r="H76" s="40"/>
      <c r="I76" s="144"/>
      <c r="J76" s="145" t="s">
        <v>51</v>
      </c>
      <c r="K76" s="40"/>
      <c r="L76" s="5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59"/>
      <c r="C77" s="60"/>
      <c r="D77" s="60"/>
      <c r="E77" s="60"/>
      <c r="F77" s="60"/>
      <c r="G77" s="60"/>
      <c r="H77" s="60"/>
      <c r="I77" s="147"/>
      <c r="J77" s="60"/>
      <c r="K77" s="60"/>
      <c r="L77" s="5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148"/>
      <c r="J81" s="62"/>
      <c r="K81" s="62"/>
      <c r="L81" s="5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94</v>
      </c>
      <c r="D82" s="37"/>
      <c r="E82" s="37"/>
      <c r="F82" s="37"/>
      <c r="G82" s="37"/>
      <c r="H82" s="37"/>
      <c r="I82" s="123"/>
      <c r="J82" s="37"/>
      <c r="K82" s="37"/>
      <c r="L82" s="5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123"/>
      <c r="J83" s="37"/>
      <c r="K83" s="37"/>
      <c r="L83" s="5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15</v>
      </c>
      <c r="D84" s="37"/>
      <c r="E84" s="37"/>
      <c r="F84" s="37"/>
      <c r="G84" s="37"/>
      <c r="H84" s="37"/>
      <c r="I84" s="123"/>
      <c r="J84" s="37"/>
      <c r="K84" s="37"/>
      <c r="L84" s="5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25.5" customHeight="1">
      <c r="A85" s="37"/>
      <c r="B85" s="38"/>
      <c r="C85" s="37"/>
      <c r="D85" s="37"/>
      <c r="E85" s="122" t="str">
        <f>E7</f>
        <v>VODOZÁDRŽNÉ OPATRENIA V INTRAVILÁNE MESTA BREZNO - VEREJNÝ PRIESTOR CENTRA MESTA</v>
      </c>
      <c r="F85" s="31"/>
      <c r="G85" s="31"/>
      <c r="H85" s="31"/>
      <c r="I85" s="123"/>
      <c r="J85" s="37"/>
      <c r="K85" s="37"/>
      <c r="L85" s="5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92</v>
      </c>
      <c r="D86" s="37"/>
      <c r="E86" s="37"/>
      <c r="F86" s="37"/>
      <c r="G86" s="37"/>
      <c r="H86" s="37"/>
      <c r="I86" s="123"/>
      <c r="J86" s="37"/>
      <c r="K86" s="37"/>
      <c r="L86" s="54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27" customHeight="1">
      <c r="A87" s="37"/>
      <c r="B87" s="38"/>
      <c r="C87" s="37"/>
      <c r="D87" s="37"/>
      <c r="E87" s="66" t="str">
        <f>E9</f>
        <v>2-18-1 - SO 01 RETENČNÉ PRVKY (DAŽĎOVÉ ZÁHRADY, ZASAKOVACÍ PÁS)</v>
      </c>
      <c r="F87" s="37"/>
      <c r="G87" s="37"/>
      <c r="H87" s="37"/>
      <c r="I87" s="123"/>
      <c r="J87" s="37"/>
      <c r="K87" s="37"/>
      <c r="L87" s="5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123"/>
      <c r="J88" s="37"/>
      <c r="K88" s="37"/>
      <c r="L88" s="5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19</v>
      </c>
      <c r="D89" s="37"/>
      <c r="E89" s="37"/>
      <c r="F89" s="26" t="str">
        <f>F12</f>
        <v>parc.č. KN-C 3382, 3383, k.ú. Brezno</v>
      </c>
      <c r="G89" s="37"/>
      <c r="H89" s="37"/>
      <c r="I89" s="124" t="s">
        <v>21</v>
      </c>
      <c r="J89" s="68" t="str">
        <f>IF(J12="","",J12)</f>
        <v>5. 7. 2018</v>
      </c>
      <c r="K89" s="37"/>
      <c r="L89" s="54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7"/>
      <c r="D90" s="37"/>
      <c r="E90" s="37"/>
      <c r="F90" s="37"/>
      <c r="G90" s="37"/>
      <c r="H90" s="37"/>
      <c r="I90" s="123"/>
      <c r="J90" s="37"/>
      <c r="K90" s="37"/>
      <c r="L90" s="54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27.9" customHeight="1">
      <c r="A91" s="37"/>
      <c r="B91" s="38"/>
      <c r="C91" s="31" t="s">
        <v>23</v>
      </c>
      <c r="D91" s="37"/>
      <c r="E91" s="37"/>
      <c r="F91" s="26" t="str">
        <f>E15</f>
        <v>Mesto Brezno</v>
      </c>
      <c r="G91" s="37"/>
      <c r="H91" s="37"/>
      <c r="I91" s="124" t="s">
        <v>29</v>
      </c>
      <c r="J91" s="35" t="str">
        <f>E21</f>
        <v>Ing. Barbora Halásová</v>
      </c>
      <c r="K91" s="37"/>
      <c r="L91" s="54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27</v>
      </c>
      <c r="D92" s="37"/>
      <c r="E92" s="37"/>
      <c r="F92" s="26" t="str">
        <f>IF(E18="","",E18)</f>
        <v>Vyplň údaj</v>
      </c>
      <c r="G92" s="37"/>
      <c r="H92" s="37"/>
      <c r="I92" s="124" t="s">
        <v>32</v>
      </c>
      <c r="J92" s="35" t="str">
        <f>E24</f>
        <v>Peter Vandriak</v>
      </c>
      <c r="K92" s="37"/>
      <c r="L92" s="54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7"/>
      <c r="D93" s="37"/>
      <c r="E93" s="37"/>
      <c r="F93" s="37"/>
      <c r="G93" s="37"/>
      <c r="H93" s="37"/>
      <c r="I93" s="123"/>
      <c r="J93" s="37"/>
      <c r="K93" s="37"/>
      <c r="L93" s="54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49" t="s">
        <v>95</v>
      </c>
      <c r="D94" s="135"/>
      <c r="E94" s="135"/>
      <c r="F94" s="135"/>
      <c r="G94" s="135"/>
      <c r="H94" s="135"/>
      <c r="I94" s="150"/>
      <c r="J94" s="151" t="s">
        <v>96</v>
      </c>
      <c r="K94" s="135"/>
      <c r="L94" s="54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7"/>
      <c r="D95" s="37"/>
      <c r="E95" s="37"/>
      <c r="F95" s="37"/>
      <c r="G95" s="37"/>
      <c r="H95" s="37"/>
      <c r="I95" s="123"/>
      <c r="J95" s="37"/>
      <c r="K95" s="37"/>
      <c r="L95" s="54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52" t="s">
        <v>97</v>
      </c>
      <c r="D96" s="37"/>
      <c r="E96" s="37"/>
      <c r="F96" s="37"/>
      <c r="G96" s="37"/>
      <c r="H96" s="37"/>
      <c r="I96" s="123"/>
      <c r="J96" s="95">
        <f>J122</f>
        <v>0</v>
      </c>
      <c r="K96" s="37"/>
      <c r="L96" s="54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8" t="s">
        <v>98</v>
      </c>
    </row>
    <row r="97" s="9" customFormat="1" ht="24.96" customHeight="1">
      <c r="A97" s="9"/>
      <c r="B97" s="153"/>
      <c r="C97" s="9"/>
      <c r="D97" s="154" t="s">
        <v>99</v>
      </c>
      <c r="E97" s="155"/>
      <c r="F97" s="155"/>
      <c r="G97" s="155"/>
      <c r="H97" s="155"/>
      <c r="I97" s="156"/>
      <c r="J97" s="157">
        <f>J123</f>
        <v>0</v>
      </c>
      <c r="K97" s="9"/>
      <c r="L97" s="15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58"/>
      <c r="C98" s="10"/>
      <c r="D98" s="159" t="s">
        <v>100</v>
      </c>
      <c r="E98" s="160"/>
      <c r="F98" s="160"/>
      <c r="G98" s="160"/>
      <c r="H98" s="160"/>
      <c r="I98" s="161"/>
      <c r="J98" s="162">
        <f>J124</f>
        <v>0</v>
      </c>
      <c r="K98" s="10"/>
      <c r="L98" s="158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58"/>
      <c r="C99" s="10"/>
      <c r="D99" s="159" t="s">
        <v>101</v>
      </c>
      <c r="E99" s="160"/>
      <c r="F99" s="160"/>
      <c r="G99" s="160"/>
      <c r="H99" s="160"/>
      <c r="I99" s="161"/>
      <c r="J99" s="162">
        <f>J192</f>
        <v>0</v>
      </c>
      <c r="K99" s="10"/>
      <c r="L99" s="158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58"/>
      <c r="C100" s="10"/>
      <c r="D100" s="159" t="s">
        <v>102</v>
      </c>
      <c r="E100" s="160"/>
      <c r="F100" s="160"/>
      <c r="G100" s="160"/>
      <c r="H100" s="160"/>
      <c r="I100" s="161"/>
      <c r="J100" s="162">
        <f>J198</f>
        <v>0</v>
      </c>
      <c r="K100" s="10"/>
      <c r="L100" s="15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53"/>
      <c r="C101" s="9"/>
      <c r="D101" s="154" t="s">
        <v>103</v>
      </c>
      <c r="E101" s="155"/>
      <c r="F101" s="155"/>
      <c r="G101" s="155"/>
      <c r="H101" s="155"/>
      <c r="I101" s="156"/>
      <c r="J101" s="157">
        <f>J200</f>
        <v>0</v>
      </c>
      <c r="K101" s="9"/>
      <c r="L101" s="153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58"/>
      <c r="C102" s="10"/>
      <c r="D102" s="159" t="s">
        <v>104</v>
      </c>
      <c r="E102" s="160"/>
      <c r="F102" s="160"/>
      <c r="G102" s="160"/>
      <c r="H102" s="160"/>
      <c r="I102" s="161"/>
      <c r="J102" s="162">
        <f>J201</f>
        <v>0</v>
      </c>
      <c r="K102" s="10"/>
      <c r="L102" s="15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7"/>
      <c r="B103" s="38"/>
      <c r="C103" s="37"/>
      <c r="D103" s="37"/>
      <c r="E103" s="37"/>
      <c r="F103" s="37"/>
      <c r="G103" s="37"/>
      <c r="H103" s="37"/>
      <c r="I103" s="123"/>
      <c r="J103" s="37"/>
      <c r="K103" s="37"/>
      <c r="L103" s="54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4" s="2" customFormat="1" ht="6.96" customHeight="1">
      <c r="A104" s="37"/>
      <c r="B104" s="59"/>
      <c r="C104" s="60"/>
      <c r="D104" s="60"/>
      <c r="E104" s="60"/>
      <c r="F104" s="60"/>
      <c r="G104" s="60"/>
      <c r="H104" s="60"/>
      <c r="I104" s="147"/>
      <c r="J104" s="60"/>
      <c r="K104" s="60"/>
      <c r="L104" s="54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8" s="2" customFormat="1" ht="6.96" customHeight="1">
      <c r="A108" s="37"/>
      <c r="B108" s="61"/>
      <c r="C108" s="62"/>
      <c r="D108" s="62"/>
      <c r="E108" s="62"/>
      <c r="F108" s="62"/>
      <c r="G108" s="62"/>
      <c r="H108" s="62"/>
      <c r="I108" s="148"/>
      <c r="J108" s="62"/>
      <c r="K108" s="62"/>
      <c r="L108" s="54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24.96" customHeight="1">
      <c r="A109" s="37"/>
      <c r="B109" s="38"/>
      <c r="C109" s="22" t="s">
        <v>105</v>
      </c>
      <c r="D109" s="37"/>
      <c r="E109" s="37"/>
      <c r="F109" s="37"/>
      <c r="G109" s="37"/>
      <c r="H109" s="37"/>
      <c r="I109" s="123"/>
      <c r="J109" s="37"/>
      <c r="K109" s="37"/>
      <c r="L109" s="54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6.96" customHeight="1">
      <c r="A110" s="37"/>
      <c r="B110" s="38"/>
      <c r="C110" s="37"/>
      <c r="D110" s="37"/>
      <c r="E110" s="37"/>
      <c r="F110" s="37"/>
      <c r="G110" s="37"/>
      <c r="H110" s="37"/>
      <c r="I110" s="123"/>
      <c r="J110" s="37"/>
      <c r="K110" s="37"/>
      <c r="L110" s="54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2" customHeight="1">
      <c r="A111" s="37"/>
      <c r="B111" s="38"/>
      <c r="C111" s="31" t="s">
        <v>15</v>
      </c>
      <c r="D111" s="37"/>
      <c r="E111" s="37"/>
      <c r="F111" s="37"/>
      <c r="G111" s="37"/>
      <c r="H111" s="37"/>
      <c r="I111" s="123"/>
      <c r="J111" s="37"/>
      <c r="K111" s="37"/>
      <c r="L111" s="54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25.5" customHeight="1">
      <c r="A112" s="37"/>
      <c r="B112" s="38"/>
      <c r="C112" s="37"/>
      <c r="D112" s="37"/>
      <c r="E112" s="122" t="str">
        <f>E7</f>
        <v>VODOZÁDRŽNÉ OPATRENIA V INTRAVILÁNE MESTA BREZNO - VEREJNÝ PRIESTOR CENTRA MESTA</v>
      </c>
      <c r="F112" s="31"/>
      <c r="G112" s="31"/>
      <c r="H112" s="31"/>
      <c r="I112" s="123"/>
      <c r="J112" s="37"/>
      <c r="K112" s="37"/>
      <c r="L112" s="54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2" customHeight="1">
      <c r="A113" s="37"/>
      <c r="B113" s="38"/>
      <c r="C113" s="31" t="s">
        <v>92</v>
      </c>
      <c r="D113" s="37"/>
      <c r="E113" s="37"/>
      <c r="F113" s="37"/>
      <c r="G113" s="37"/>
      <c r="H113" s="37"/>
      <c r="I113" s="123"/>
      <c r="J113" s="37"/>
      <c r="K113" s="37"/>
      <c r="L113" s="54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27" customHeight="1">
      <c r="A114" s="37"/>
      <c r="B114" s="38"/>
      <c r="C114" s="37"/>
      <c r="D114" s="37"/>
      <c r="E114" s="66" t="str">
        <f>E9</f>
        <v>2-18-1 - SO 01 RETENČNÉ PRVKY (DAŽĎOVÉ ZÁHRADY, ZASAKOVACÍ PÁS)</v>
      </c>
      <c r="F114" s="37"/>
      <c r="G114" s="37"/>
      <c r="H114" s="37"/>
      <c r="I114" s="123"/>
      <c r="J114" s="37"/>
      <c r="K114" s="37"/>
      <c r="L114" s="54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6.96" customHeight="1">
      <c r="A115" s="37"/>
      <c r="B115" s="38"/>
      <c r="C115" s="37"/>
      <c r="D115" s="37"/>
      <c r="E115" s="37"/>
      <c r="F115" s="37"/>
      <c r="G115" s="37"/>
      <c r="H115" s="37"/>
      <c r="I115" s="123"/>
      <c r="J115" s="37"/>
      <c r="K115" s="37"/>
      <c r="L115" s="54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2" customHeight="1">
      <c r="A116" s="37"/>
      <c r="B116" s="38"/>
      <c r="C116" s="31" t="s">
        <v>19</v>
      </c>
      <c r="D116" s="37"/>
      <c r="E116" s="37"/>
      <c r="F116" s="26" t="str">
        <f>F12</f>
        <v>parc.č. KN-C 3382, 3383, k.ú. Brezno</v>
      </c>
      <c r="G116" s="37"/>
      <c r="H116" s="37"/>
      <c r="I116" s="124" t="s">
        <v>21</v>
      </c>
      <c r="J116" s="68" t="str">
        <f>IF(J12="","",J12)</f>
        <v>5. 7. 2018</v>
      </c>
      <c r="K116" s="37"/>
      <c r="L116" s="54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6.96" customHeight="1">
      <c r="A117" s="37"/>
      <c r="B117" s="38"/>
      <c r="C117" s="37"/>
      <c r="D117" s="37"/>
      <c r="E117" s="37"/>
      <c r="F117" s="37"/>
      <c r="G117" s="37"/>
      <c r="H117" s="37"/>
      <c r="I117" s="123"/>
      <c r="J117" s="37"/>
      <c r="K117" s="37"/>
      <c r="L117" s="54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27.9" customHeight="1">
      <c r="A118" s="37"/>
      <c r="B118" s="38"/>
      <c r="C118" s="31" t="s">
        <v>23</v>
      </c>
      <c r="D118" s="37"/>
      <c r="E118" s="37"/>
      <c r="F118" s="26" t="str">
        <f>E15</f>
        <v>Mesto Brezno</v>
      </c>
      <c r="G118" s="37"/>
      <c r="H118" s="37"/>
      <c r="I118" s="124" t="s">
        <v>29</v>
      </c>
      <c r="J118" s="35" t="str">
        <f>E21</f>
        <v>Ing. Barbora Halásová</v>
      </c>
      <c r="K118" s="37"/>
      <c r="L118" s="54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5.15" customHeight="1">
      <c r="A119" s="37"/>
      <c r="B119" s="38"/>
      <c r="C119" s="31" t="s">
        <v>27</v>
      </c>
      <c r="D119" s="37"/>
      <c r="E119" s="37"/>
      <c r="F119" s="26" t="str">
        <f>IF(E18="","",E18)</f>
        <v>Vyplň údaj</v>
      </c>
      <c r="G119" s="37"/>
      <c r="H119" s="37"/>
      <c r="I119" s="124" t="s">
        <v>32</v>
      </c>
      <c r="J119" s="35" t="str">
        <f>E24</f>
        <v>Peter Vandriak</v>
      </c>
      <c r="K119" s="37"/>
      <c r="L119" s="54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0.32" customHeight="1">
      <c r="A120" s="37"/>
      <c r="B120" s="38"/>
      <c r="C120" s="37"/>
      <c r="D120" s="37"/>
      <c r="E120" s="37"/>
      <c r="F120" s="37"/>
      <c r="G120" s="37"/>
      <c r="H120" s="37"/>
      <c r="I120" s="123"/>
      <c r="J120" s="37"/>
      <c r="K120" s="37"/>
      <c r="L120" s="54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11" customFormat="1" ht="29.28" customHeight="1">
      <c r="A121" s="163"/>
      <c r="B121" s="164"/>
      <c r="C121" s="165" t="s">
        <v>106</v>
      </c>
      <c r="D121" s="166" t="s">
        <v>60</v>
      </c>
      <c r="E121" s="166" t="s">
        <v>56</v>
      </c>
      <c r="F121" s="166" t="s">
        <v>57</v>
      </c>
      <c r="G121" s="166" t="s">
        <v>107</v>
      </c>
      <c r="H121" s="166" t="s">
        <v>108</v>
      </c>
      <c r="I121" s="167" t="s">
        <v>109</v>
      </c>
      <c r="J121" s="168" t="s">
        <v>96</v>
      </c>
      <c r="K121" s="169" t="s">
        <v>110</v>
      </c>
      <c r="L121" s="170"/>
      <c r="M121" s="85" t="s">
        <v>1</v>
      </c>
      <c r="N121" s="86" t="s">
        <v>39</v>
      </c>
      <c r="O121" s="86" t="s">
        <v>111</v>
      </c>
      <c r="P121" s="86" t="s">
        <v>112</v>
      </c>
      <c r="Q121" s="86" t="s">
        <v>113</v>
      </c>
      <c r="R121" s="86" t="s">
        <v>114</v>
      </c>
      <c r="S121" s="86" t="s">
        <v>115</v>
      </c>
      <c r="T121" s="87" t="s">
        <v>116</v>
      </c>
      <c r="U121" s="163"/>
      <c r="V121" s="163"/>
      <c r="W121" s="163"/>
      <c r="X121" s="163"/>
      <c r="Y121" s="163"/>
      <c r="Z121" s="163"/>
      <c r="AA121" s="163"/>
      <c r="AB121" s="163"/>
      <c r="AC121" s="163"/>
      <c r="AD121" s="163"/>
      <c r="AE121" s="163"/>
    </row>
    <row r="122" s="2" customFormat="1" ht="22.8" customHeight="1">
      <c r="A122" s="37"/>
      <c r="B122" s="38"/>
      <c r="C122" s="92" t="s">
        <v>97</v>
      </c>
      <c r="D122" s="37"/>
      <c r="E122" s="37"/>
      <c r="F122" s="37"/>
      <c r="G122" s="37"/>
      <c r="H122" s="37"/>
      <c r="I122" s="123"/>
      <c r="J122" s="171">
        <f>BK122</f>
        <v>0</v>
      </c>
      <c r="K122" s="37"/>
      <c r="L122" s="38"/>
      <c r="M122" s="88"/>
      <c r="N122" s="72"/>
      <c r="O122" s="89"/>
      <c r="P122" s="172">
        <f>P123+P200</f>
        <v>0</v>
      </c>
      <c r="Q122" s="89"/>
      <c r="R122" s="172">
        <f>R123+R200</f>
        <v>239.98301909999998</v>
      </c>
      <c r="S122" s="89"/>
      <c r="T122" s="173">
        <f>T123+T200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18" t="s">
        <v>74</v>
      </c>
      <c r="AU122" s="18" t="s">
        <v>98</v>
      </c>
      <c r="BK122" s="174">
        <f>BK123+BK200</f>
        <v>0</v>
      </c>
    </row>
    <row r="123" s="12" customFormat="1" ht="25.92" customHeight="1">
      <c r="A123" s="12"/>
      <c r="B123" s="175"/>
      <c r="C123" s="12"/>
      <c r="D123" s="176" t="s">
        <v>74</v>
      </c>
      <c r="E123" s="177" t="s">
        <v>117</v>
      </c>
      <c r="F123" s="177" t="s">
        <v>118</v>
      </c>
      <c r="G123" s="12"/>
      <c r="H123" s="12"/>
      <c r="I123" s="178"/>
      <c r="J123" s="179">
        <f>BK123</f>
        <v>0</v>
      </c>
      <c r="K123" s="12"/>
      <c r="L123" s="175"/>
      <c r="M123" s="180"/>
      <c r="N123" s="181"/>
      <c r="O123" s="181"/>
      <c r="P123" s="182">
        <f>P124+P192+P198</f>
        <v>0</v>
      </c>
      <c r="Q123" s="181"/>
      <c r="R123" s="182">
        <f>R124+R192+R198</f>
        <v>192.28655559999996</v>
      </c>
      <c r="S123" s="181"/>
      <c r="T123" s="183">
        <f>T124+T192+T198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176" t="s">
        <v>83</v>
      </c>
      <c r="AT123" s="184" t="s">
        <v>74</v>
      </c>
      <c r="AU123" s="184" t="s">
        <v>75</v>
      </c>
      <c r="AY123" s="176" t="s">
        <v>119</v>
      </c>
      <c r="BK123" s="185">
        <f>BK124+BK192+BK198</f>
        <v>0</v>
      </c>
    </row>
    <row r="124" s="12" customFormat="1" ht="22.8" customHeight="1">
      <c r="A124" s="12"/>
      <c r="B124" s="175"/>
      <c r="C124" s="12"/>
      <c r="D124" s="176" t="s">
        <v>74</v>
      </c>
      <c r="E124" s="186" t="s">
        <v>83</v>
      </c>
      <c r="F124" s="186" t="s">
        <v>120</v>
      </c>
      <c r="G124" s="12"/>
      <c r="H124" s="12"/>
      <c r="I124" s="178"/>
      <c r="J124" s="187">
        <f>BK124</f>
        <v>0</v>
      </c>
      <c r="K124" s="12"/>
      <c r="L124" s="175"/>
      <c r="M124" s="180"/>
      <c r="N124" s="181"/>
      <c r="O124" s="181"/>
      <c r="P124" s="182">
        <f>SUM(P125:P191)</f>
        <v>0</v>
      </c>
      <c r="Q124" s="181"/>
      <c r="R124" s="182">
        <f>SUM(R125:R191)</f>
        <v>192.23411699999997</v>
      </c>
      <c r="S124" s="181"/>
      <c r="T124" s="183">
        <f>SUM(T125:T191)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176" t="s">
        <v>83</v>
      </c>
      <c r="AT124" s="184" t="s">
        <v>74</v>
      </c>
      <c r="AU124" s="184" t="s">
        <v>83</v>
      </c>
      <c r="AY124" s="176" t="s">
        <v>119</v>
      </c>
      <c r="BK124" s="185">
        <f>SUM(BK125:BK191)</f>
        <v>0</v>
      </c>
    </row>
    <row r="125" s="2" customFormat="1" ht="24" customHeight="1">
      <c r="A125" s="37"/>
      <c r="B125" s="188"/>
      <c r="C125" s="189" t="s">
        <v>121</v>
      </c>
      <c r="D125" s="189" t="s">
        <v>122</v>
      </c>
      <c r="E125" s="190" t="s">
        <v>123</v>
      </c>
      <c r="F125" s="191" t="s">
        <v>124</v>
      </c>
      <c r="G125" s="192" t="s">
        <v>125</v>
      </c>
      <c r="H125" s="193">
        <v>143.98500000000001</v>
      </c>
      <c r="I125" s="194"/>
      <c r="J125" s="195">
        <f>ROUND(I125*H125,2)</f>
        <v>0</v>
      </c>
      <c r="K125" s="196"/>
      <c r="L125" s="38"/>
      <c r="M125" s="197" t="s">
        <v>1</v>
      </c>
      <c r="N125" s="198" t="s">
        <v>41</v>
      </c>
      <c r="O125" s="76"/>
      <c r="P125" s="199">
        <f>O125*H125</f>
        <v>0</v>
      </c>
      <c r="Q125" s="199">
        <v>0</v>
      </c>
      <c r="R125" s="199">
        <f>Q125*H125</f>
        <v>0</v>
      </c>
      <c r="S125" s="199">
        <v>0</v>
      </c>
      <c r="T125" s="200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01" t="s">
        <v>126</v>
      </c>
      <c r="AT125" s="201" t="s">
        <v>122</v>
      </c>
      <c r="AU125" s="201" t="s">
        <v>121</v>
      </c>
      <c r="AY125" s="18" t="s">
        <v>119</v>
      </c>
      <c r="BE125" s="202">
        <f>IF(N125="základná",J125,0)</f>
        <v>0</v>
      </c>
      <c r="BF125" s="202">
        <f>IF(N125="znížená",J125,0)</f>
        <v>0</v>
      </c>
      <c r="BG125" s="202">
        <f>IF(N125="zákl. prenesená",J125,0)</f>
        <v>0</v>
      </c>
      <c r="BH125" s="202">
        <f>IF(N125="zníž. prenesená",J125,0)</f>
        <v>0</v>
      </c>
      <c r="BI125" s="202">
        <f>IF(N125="nulová",J125,0)</f>
        <v>0</v>
      </c>
      <c r="BJ125" s="18" t="s">
        <v>121</v>
      </c>
      <c r="BK125" s="202">
        <f>ROUND(I125*H125,2)</f>
        <v>0</v>
      </c>
      <c r="BL125" s="18" t="s">
        <v>126</v>
      </c>
      <c r="BM125" s="201" t="s">
        <v>127</v>
      </c>
    </row>
    <row r="126" s="13" customFormat="1">
      <c r="A126" s="13"/>
      <c r="B126" s="203"/>
      <c r="C126" s="13"/>
      <c r="D126" s="204" t="s">
        <v>128</v>
      </c>
      <c r="E126" s="205" t="s">
        <v>1</v>
      </c>
      <c r="F126" s="206" t="s">
        <v>129</v>
      </c>
      <c r="G126" s="13"/>
      <c r="H126" s="205" t="s">
        <v>1</v>
      </c>
      <c r="I126" s="207"/>
      <c r="J126" s="13"/>
      <c r="K126" s="13"/>
      <c r="L126" s="203"/>
      <c r="M126" s="208"/>
      <c r="N126" s="209"/>
      <c r="O126" s="209"/>
      <c r="P126" s="209"/>
      <c r="Q126" s="209"/>
      <c r="R126" s="209"/>
      <c r="S126" s="209"/>
      <c r="T126" s="210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05" t="s">
        <v>128</v>
      </c>
      <c r="AU126" s="205" t="s">
        <v>121</v>
      </c>
      <c r="AV126" s="13" t="s">
        <v>83</v>
      </c>
      <c r="AW126" s="13" t="s">
        <v>31</v>
      </c>
      <c r="AX126" s="13" t="s">
        <v>75</v>
      </c>
      <c r="AY126" s="205" t="s">
        <v>119</v>
      </c>
    </row>
    <row r="127" s="14" customFormat="1">
      <c r="A127" s="14"/>
      <c r="B127" s="211"/>
      <c r="C127" s="14"/>
      <c r="D127" s="204" t="s">
        <v>128</v>
      </c>
      <c r="E127" s="212" t="s">
        <v>1</v>
      </c>
      <c r="F127" s="213" t="s">
        <v>130</v>
      </c>
      <c r="G127" s="14"/>
      <c r="H127" s="214">
        <v>37.68</v>
      </c>
      <c r="I127" s="215"/>
      <c r="J127" s="14"/>
      <c r="K127" s="14"/>
      <c r="L127" s="211"/>
      <c r="M127" s="216"/>
      <c r="N127" s="217"/>
      <c r="O127" s="217"/>
      <c r="P127" s="217"/>
      <c r="Q127" s="217"/>
      <c r="R127" s="217"/>
      <c r="S127" s="217"/>
      <c r="T127" s="218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12" t="s">
        <v>128</v>
      </c>
      <c r="AU127" s="212" t="s">
        <v>121</v>
      </c>
      <c r="AV127" s="14" t="s">
        <v>121</v>
      </c>
      <c r="AW127" s="14" t="s">
        <v>31</v>
      </c>
      <c r="AX127" s="14" t="s">
        <v>75</v>
      </c>
      <c r="AY127" s="212" t="s">
        <v>119</v>
      </c>
    </row>
    <row r="128" s="14" customFormat="1">
      <c r="A128" s="14"/>
      <c r="B128" s="211"/>
      <c r="C128" s="14"/>
      <c r="D128" s="204" t="s">
        <v>128</v>
      </c>
      <c r="E128" s="212" t="s">
        <v>1</v>
      </c>
      <c r="F128" s="213" t="s">
        <v>131</v>
      </c>
      <c r="G128" s="14"/>
      <c r="H128" s="214">
        <v>32.027999999999999</v>
      </c>
      <c r="I128" s="215"/>
      <c r="J128" s="14"/>
      <c r="K128" s="14"/>
      <c r="L128" s="211"/>
      <c r="M128" s="216"/>
      <c r="N128" s="217"/>
      <c r="O128" s="217"/>
      <c r="P128" s="217"/>
      <c r="Q128" s="217"/>
      <c r="R128" s="217"/>
      <c r="S128" s="217"/>
      <c r="T128" s="218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12" t="s">
        <v>128</v>
      </c>
      <c r="AU128" s="212" t="s">
        <v>121</v>
      </c>
      <c r="AV128" s="14" t="s">
        <v>121</v>
      </c>
      <c r="AW128" s="14" t="s">
        <v>31</v>
      </c>
      <c r="AX128" s="14" t="s">
        <v>75</v>
      </c>
      <c r="AY128" s="212" t="s">
        <v>119</v>
      </c>
    </row>
    <row r="129" s="13" customFormat="1">
      <c r="A129" s="13"/>
      <c r="B129" s="203"/>
      <c r="C129" s="13"/>
      <c r="D129" s="204" t="s">
        <v>128</v>
      </c>
      <c r="E129" s="205" t="s">
        <v>1</v>
      </c>
      <c r="F129" s="206" t="s">
        <v>132</v>
      </c>
      <c r="G129" s="13"/>
      <c r="H129" s="205" t="s">
        <v>1</v>
      </c>
      <c r="I129" s="207"/>
      <c r="J129" s="13"/>
      <c r="K129" s="13"/>
      <c r="L129" s="203"/>
      <c r="M129" s="208"/>
      <c r="N129" s="209"/>
      <c r="O129" s="209"/>
      <c r="P129" s="209"/>
      <c r="Q129" s="209"/>
      <c r="R129" s="209"/>
      <c r="S129" s="209"/>
      <c r="T129" s="210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05" t="s">
        <v>128</v>
      </c>
      <c r="AU129" s="205" t="s">
        <v>121</v>
      </c>
      <c r="AV129" s="13" t="s">
        <v>83</v>
      </c>
      <c r="AW129" s="13" t="s">
        <v>31</v>
      </c>
      <c r="AX129" s="13" t="s">
        <v>75</v>
      </c>
      <c r="AY129" s="205" t="s">
        <v>119</v>
      </c>
    </row>
    <row r="130" s="14" customFormat="1">
      <c r="A130" s="14"/>
      <c r="B130" s="211"/>
      <c r="C130" s="14"/>
      <c r="D130" s="204" t="s">
        <v>128</v>
      </c>
      <c r="E130" s="212" t="s">
        <v>1</v>
      </c>
      <c r="F130" s="213" t="s">
        <v>133</v>
      </c>
      <c r="G130" s="14"/>
      <c r="H130" s="214">
        <v>29.437999999999999</v>
      </c>
      <c r="I130" s="215"/>
      <c r="J130" s="14"/>
      <c r="K130" s="14"/>
      <c r="L130" s="211"/>
      <c r="M130" s="216"/>
      <c r="N130" s="217"/>
      <c r="O130" s="217"/>
      <c r="P130" s="217"/>
      <c r="Q130" s="217"/>
      <c r="R130" s="217"/>
      <c r="S130" s="217"/>
      <c r="T130" s="218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12" t="s">
        <v>128</v>
      </c>
      <c r="AU130" s="212" t="s">
        <v>121</v>
      </c>
      <c r="AV130" s="14" t="s">
        <v>121</v>
      </c>
      <c r="AW130" s="14" t="s">
        <v>31</v>
      </c>
      <c r="AX130" s="14" t="s">
        <v>75</v>
      </c>
      <c r="AY130" s="212" t="s">
        <v>119</v>
      </c>
    </row>
    <row r="131" s="14" customFormat="1">
      <c r="A131" s="14"/>
      <c r="B131" s="211"/>
      <c r="C131" s="14"/>
      <c r="D131" s="204" t="s">
        <v>128</v>
      </c>
      <c r="E131" s="212" t="s">
        <v>1</v>
      </c>
      <c r="F131" s="213" t="s">
        <v>134</v>
      </c>
      <c r="G131" s="14"/>
      <c r="H131" s="214">
        <v>44.838999999999999</v>
      </c>
      <c r="I131" s="215"/>
      <c r="J131" s="14"/>
      <c r="K131" s="14"/>
      <c r="L131" s="211"/>
      <c r="M131" s="216"/>
      <c r="N131" s="217"/>
      <c r="O131" s="217"/>
      <c r="P131" s="217"/>
      <c r="Q131" s="217"/>
      <c r="R131" s="217"/>
      <c r="S131" s="217"/>
      <c r="T131" s="218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12" t="s">
        <v>128</v>
      </c>
      <c r="AU131" s="212" t="s">
        <v>121</v>
      </c>
      <c r="AV131" s="14" t="s">
        <v>121</v>
      </c>
      <c r="AW131" s="14" t="s">
        <v>31</v>
      </c>
      <c r="AX131" s="14" t="s">
        <v>75</v>
      </c>
      <c r="AY131" s="212" t="s">
        <v>119</v>
      </c>
    </row>
    <row r="132" s="15" customFormat="1">
      <c r="A132" s="15"/>
      <c r="B132" s="219"/>
      <c r="C132" s="15"/>
      <c r="D132" s="204" t="s">
        <v>128</v>
      </c>
      <c r="E132" s="220" t="s">
        <v>1</v>
      </c>
      <c r="F132" s="221" t="s">
        <v>135</v>
      </c>
      <c r="G132" s="15"/>
      <c r="H132" s="222">
        <v>143.98500000000001</v>
      </c>
      <c r="I132" s="223"/>
      <c r="J132" s="15"/>
      <c r="K132" s="15"/>
      <c r="L132" s="219"/>
      <c r="M132" s="224"/>
      <c r="N132" s="225"/>
      <c r="O132" s="225"/>
      <c r="P132" s="225"/>
      <c r="Q132" s="225"/>
      <c r="R132" s="225"/>
      <c r="S132" s="225"/>
      <c r="T132" s="226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T132" s="220" t="s">
        <v>128</v>
      </c>
      <c r="AU132" s="220" t="s">
        <v>121</v>
      </c>
      <c r="AV132" s="15" t="s">
        <v>126</v>
      </c>
      <c r="AW132" s="15" t="s">
        <v>31</v>
      </c>
      <c r="AX132" s="15" t="s">
        <v>83</v>
      </c>
      <c r="AY132" s="220" t="s">
        <v>119</v>
      </c>
    </row>
    <row r="133" s="2" customFormat="1" ht="24" customHeight="1">
      <c r="A133" s="37"/>
      <c r="B133" s="188"/>
      <c r="C133" s="189" t="s">
        <v>136</v>
      </c>
      <c r="D133" s="189" t="s">
        <v>122</v>
      </c>
      <c r="E133" s="190" t="s">
        <v>137</v>
      </c>
      <c r="F133" s="191" t="s">
        <v>138</v>
      </c>
      <c r="G133" s="192" t="s">
        <v>125</v>
      </c>
      <c r="H133" s="193">
        <v>143.98500000000001</v>
      </c>
      <c r="I133" s="194"/>
      <c r="J133" s="195">
        <f>ROUND(I133*H133,2)</f>
        <v>0</v>
      </c>
      <c r="K133" s="196"/>
      <c r="L133" s="38"/>
      <c r="M133" s="197" t="s">
        <v>1</v>
      </c>
      <c r="N133" s="198" t="s">
        <v>41</v>
      </c>
      <c r="O133" s="76"/>
      <c r="P133" s="199">
        <f>O133*H133</f>
        <v>0</v>
      </c>
      <c r="Q133" s="199">
        <v>0</v>
      </c>
      <c r="R133" s="199">
        <f>Q133*H133</f>
        <v>0</v>
      </c>
      <c r="S133" s="199">
        <v>0</v>
      </c>
      <c r="T133" s="200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01" t="s">
        <v>126</v>
      </c>
      <c r="AT133" s="201" t="s">
        <v>122</v>
      </c>
      <c r="AU133" s="201" t="s">
        <v>121</v>
      </c>
      <c r="AY133" s="18" t="s">
        <v>119</v>
      </c>
      <c r="BE133" s="202">
        <f>IF(N133="základná",J133,0)</f>
        <v>0</v>
      </c>
      <c r="BF133" s="202">
        <f>IF(N133="znížená",J133,0)</f>
        <v>0</v>
      </c>
      <c r="BG133" s="202">
        <f>IF(N133="zákl. prenesená",J133,0)</f>
        <v>0</v>
      </c>
      <c r="BH133" s="202">
        <f>IF(N133="zníž. prenesená",J133,0)</f>
        <v>0</v>
      </c>
      <c r="BI133" s="202">
        <f>IF(N133="nulová",J133,0)</f>
        <v>0</v>
      </c>
      <c r="BJ133" s="18" t="s">
        <v>121</v>
      </c>
      <c r="BK133" s="202">
        <f>ROUND(I133*H133,2)</f>
        <v>0</v>
      </c>
      <c r="BL133" s="18" t="s">
        <v>126</v>
      </c>
      <c r="BM133" s="201" t="s">
        <v>139</v>
      </c>
    </row>
    <row r="134" s="2" customFormat="1" ht="16.5" customHeight="1">
      <c r="A134" s="37"/>
      <c r="B134" s="188"/>
      <c r="C134" s="189" t="s">
        <v>126</v>
      </c>
      <c r="D134" s="189" t="s">
        <v>122</v>
      </c>
      <c r="E134" s="190" t="s">
        <v>140</v>
      </c>
      <c r="F134" s="191" t="s">
        <v>141</v>
      </c>
      <c r="G134" s="192" t="s">
        <v>125</v>
      </c>
      <c r="H134" s="193">
        <v>34.590000000000003</v>
      </c>
      <c r="I134" s="194"/>
      <c r="J134" s="195">
        <f>ROUND(I134*H134,2)</f>
        <v>0</v>
      </c>
      <c r="K134" s="196"/>
      <c r="L134" s="38"/>
      <c r="M134" s="197" t="s">
        <v>1</v>
      </c>
      <c r="N134" s="198" t="s">
        <v>41</v>
      </c>
      <c r="O134" s="76"/>
      <c r="P134" s="199">
        <f>O134*H134</f>
        <v>0</v>
      </c>
      <c r="Q134" s="199">
        <v>0</v>
      </c>
      <c r="R134" s="199">
        <f>Q134*H134</f>
        <v>0</v>
      </c>
      <c r="S134" s="199">
        <v>0</v>
      </c>
      <c r="T134" s="200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01" t="s">
        <v>126</v>
      </c>
      <c r="AT134" s="201" t="s">
        <v>122</v>
      </c>
      <c r="AU134" s="201" t="s">
        <v>121</v>
      </c>
      <c r="AY134" s="18" t="s">
        <v>119</v>
      </c>
      <c r="BE134" s="202">
        <f>IF(N134="základná",J134,0)</f>
        <v>0</v>
      </c>
      <c r="BF134" s="202">
        <f>IF(N134="znížená",J134,0)</f>
        <v>0</v>
      </c>
      <c r="BG134" s="202">
        <f>IF(N134="zákl. prenesená",J134,0)</f>
        <v>0</v>
      </c>
      <c r="BH134" s="202">
        <f>IF(N134="zníž. prenesená",J134,0)</f>
        <v>0</v>
      </c>
      <c r="BI134" s="202">
        <f>IF(N134="nulová",J134,0)</f>
        <v>0</v>
      </c>
      <c r="BJ134" s="18" t="s">
        <v>121</v>
      </c>
      <c r="BK134" s="202">
        <f>ROUND(I134*H134,2)</f>
        <v>0</v>
      </c>
      <c r="BL134" s="18" t="s">
        <v>126</v>
      </c>
      <c r="BM134" s="201" t="s">
        <v>142</v>
      </c>
    </row>
    <row r="135" s="14" customFormat="1">
      <c r="A135" s="14"/>
      <c r="B135" s="211"/>
      <c r="C135" s="14"/>
      <c r="D135" s="204" t="s">
        <v>128</v>
      </c>
      <c r="E135" s="212" t="s">
        <v>1</v>
      </c>
      <c r="F135" s="213" t="s">
        <v>143</v>
      </c>
      <c r="G135" s="14"/>
      <c r="H135" s="214">
        <v>34.590000000000003</v>
      </c>
      <c r="I135" s="215"/>
      <c r="J135" s="14"/>
      <c r="K135" s="14"/>
      <c r="L135" s="211"/>
      <c r="M135" s="216"/>
      <c r="N135" s="217"/>
      <c r="O135" s="217"/>
      <c r="P135" s="217"/>
      <c r="Q135" s="217"/>
      <c r="R135" s="217"/>
      <c r="S135" s="217"/>
      <c r="T135" s="218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12" t="s">
        <v>128</v>
      </c>
      <c r="AU135" s="212" t="s">
        <v>121</v>
      </c>
      <c r="AV135" s="14" t="s">
        <v>121</v>
      </c>
      <c r="AW135" s="14" t="s">
        <v>31</v>
      </c>
      <c r="AX135" s="14" t="s">
        <v>75</v>
      </c>
      <c r="AY135" s="212" t="s">
        <v>119</v>
      </c>
    </row>
    <row r="136" s="15" customFormat="1">
      <c r="A136" s="15"/>
      <c r="B136" s="219"/>
      <c r="C136" s="15"/>
      <c r="D136" s="204" t="s">
        <v>128</v>
      </c>
      <c r="E136" s="220" t="s">
        <v>1</v>
      </c>
      <c r="F136" s="221" t="s">
        <v>135</v>
      </c>
      <c r="G136" s="15"/>
      <c r="H136" s="222">
        <v>34.590000000000003</v>
      </c>
      <c r="I136" s="223"/>
      <c r="J136" s="15"/>
      <c r="K136" s="15"/>
      <c r="L136" s="219"/>
      <c r="M136" s="224"/>
      <c r="N136" s="225"/>
      <c r="O136" s="225"/>
      <c r="P136" s="225"/>
      <c r="Q136" s="225"/>
      <c r="R136" s="225"/>
      <c r="S136" s="225"/>
      <c r="T136" s="226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T136" s="220" t="s">
        <v>128</v>
      </c>
      <c r="AU136" s="220" t="s">
        <v>121</v>
      </c>
      <c r="AV136" s="15" t="s">
        <v>126</v>
      </c>
      <c r="AW136" s="15" t="s">
        <v>31</v>
      </c>
      <c r="AX136" s="15" t="s">
        <v>83</v>
      </c>
      <c r="AY136" s="220" t="s">
        <v>119</v>
      </c>
    </row>
    <row r="137" s="2" customFormat="1" ht="36" customHeight="1">
      <c r="A137" s="37"/>
      <c r="B137" s="188"/>
      <c r="C137" s="189" t="s">
        <v>144</v>
      </c>
      <c r="D137" s="189" t="s">
        <v>122</v>
      </c>
      <c r="E137" s="190" t="s">
        <v>145</v>
      </c>
      <c r="F137" s="191" t="s">
        <v>146</v>
      </c>
      <c r="G137" s="192" t="s">
        <v>125</v>
      </c>
      <c r="H137" s="193">
        <v>34.590000000000003</v>
      </c>
      <c r="I137" s="194"/>
      <c r="J137" s="195">
        <f>ROUND(I137*H137,2)</f>
        <v>0</v>
      </c>
      <c r="K137" s="196"/>
      <c r="L137" s="38"/>
      <c r="M137" s="197" t="s">
        <v>1</v>
      </c>
      <c r="N137" s="198" t="s">
        <v>41</v>
      </c>
      <c r="O137" s="76"/>
      <c r="P137" s="199">
        <f>O137*H137</f>
        <v>0</v>
      </c>
      <c r="Q137" s="199">
        <v>0</v>
      </c>
      <c r="R137" s="199">
        <f>Q137*H137</f>
        <v>0</v>
      </c>
      <c r="S137" s="199">
        <v>0</v>
      </c>
      <c r="T137" s="200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01" t="s">
        <v>126</v>
      </c>
      <c r="AT137" s="201" t="s">
        <v>122</v>
      </c>
      <c r="AU137" s="201" t="s">
        <v>121</v>
      </c>
      <c r="AY137" s="18" t="s">
        <v>119</v>
      </c>
      <c r="BE137" s="202">
        <f>IF(N137="základná",J137,0)</f>
        <v>0</v>
      </c>
      <c r="BF137" s="202">
        <f>IF(N137="znížená",J137,0)</f>
        <v>0</v>
      </c>
      <c r="BG137" s="202">
        <f>IF(N137="zákl. prenesená",J137,0)</f>
        <v>0</v>
      </c>
      <c r="BH137" s="202">
        <f>IF(N137="zníž. prenesená",J137,0)</f>
        <v>0</v>
      </c>
      <c r="BI137" s="202">
        <f>IF(N137="nulová",J137,0)</f>
        <v>0</v>
      </c>
      <c r="BJ137" s="18" t="s">
        <v>121</v>
      </c>
      <c r="BK137" s="202">
        <f>ROUND(I137*H137,2)</f>
        <v>0</v>
      </c>
      <c r="BL137" s="18" t="s">
        <v>126</v>
      </c>
      <c r="BM137" s="201" t="s">
        <v>147</v>
      </c>
    </row>
    <row r="138" s="2" customFormat="1" ht="36" customHeight="1">
      <c r="A138" s="37"/>
      <c r="B138" s="188"/>
      <c r="C138" s="189" t="s">
        <v>148</v>
      </c>
      <c r="D138" s="189" t="s">
        <v>122</v>
      </c>
      <c r="E138" s="190" t="s">
        <v>149</v>
      </c>
      <c r="F138" s="191" t="s">
        <v>150</v>
      </c>
      <c r="G138" s="192" t="s">
        <v>125</v>
      </c>
      <c r="H138" s="193">
        <v>178.57499999999999</v>
      </c>
      <c r="I138" s="194"/>
      <c r="J138" s="195">
        <f>ROUND(I138*H138,2)</f>
        <v>0</v>
      </c>
      <c r="K138" s="196"/>
      <c r="L138" s="38"/>
      <c r="M138" s="197" t="s">
        <v>1</v>
      </c>
      <c r="N138" s="198" t="s">
        <v>41</v>
      </c>
      <c r="O138" s="76"/>
      <c r="P138" s="199">
        <f>O138*H138</f>
        <v>0</v>
      </c>
      <c r="Q138" s="199">
        <v>0</v>
      </c>
      <c r="R138" s="199">
        <f>Q138*H138</f>
        <v>0</v>
      </c>
      <c r="S138" s="199">
        <v>0</v>
      </c>
      <c r="T138" s="200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01" t="s">
        <v>126</v>
      </c>
      <c r="AT138" s="201" t="s">
        <v>122</v>
      </c>
      <c r="AU138" s="201" t="s">
        <v>121</v>
      </c>
      <c r="AY138" s="18" t="s">
        <v>119</v>
      </c>
      <c r="BE138" s="202">
        <f>IF(N138="základná",J138,0)</f>
        <v>0</v>
      </c>
      <c r="BF138" s="202">
        <f>IF(N138="znížená",J138,0)</f>
        <v>0</v>
      </c>
      <c r="BG138" s="202">
        <f>IF(N138="zákl. prenesená",J138,0)</f>
        <v>0</v>
      </c>
      <c r="BH138" s="202">
        <f>IF(N138="zníž. prenesená",J138,0)</f>
        <v>0</v>
      </c>
      <c r="BI138" s="202">
        <f>IF(N138="nulová",J138,0)</f>
        <v>0</v>
      </c>
      <c r="BJ138" s="18" t="s">
        <v>121</v>
      </c>
      <c r="BK138" s="202">
        <f>ROUND(I138*H138,2)</f>
        <v>0</v>
      </c>
      <c r="BL138" s="18" t="s">
        <v>126</v>
      </c>
      <c r="BM138" s="201" t="s">
        <v>151</v>
      </c>
    </row>
    <row r="139" s="14" customFormat="1">
      <c r="A139" s="14"/>
      <c r="B139" s="211"/>
      <c r="C139" s="14"/>
      <c r="D139" s="204" t="s">
        <v>128</v>
      </c>
      <c r="E139" s="212" t="s">
        <v>1</v>
      </c>
      <c r="F139" s="213" t="s">
        <v>152</v>
      </c>
      <c r="G139" s="14"/>
      <c r="H139" s="214">
        <v>178.57499999999999</v>
      </c>
      <c r="I139" s="215"/>
      <c r="J139" s="14"/>
      <c r="K139" s="14"/>
      <c r="L139" s="211"/>
      <c r="M139" s="216"/>
      <c r="N139" s="217"/>
      <c r="O139" s="217"/>
      <c r="P139" s="217"/>
      <c r="Q139" s="217"/>
      <c r="R139" s="217"/>
      <c r="S139" s="217"/>
      <c r="T139" s="218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12" t="s">
        <v>128</v>
      </c>
      <c r="AU139" s="212" t="s">
        <v>121</v>
      </c>
      <c r="AV139" s="14" t="s">
        <v>121</v>
      </c>
      <c r="AW139" s="14" t="s">
        <v>31</v>
      </c>
      <c r="AX139" s="14" t="s">
        <v>83</v>
      </c>
      <c r="AY139" s="212" t="s">
        <v>119</v>
      </c>
    </row>
    <row r="140" s="2" customFormat="1" ht="36" customHeight="1">
      <c r="A140" s="37"/>
      <c r="B140" s="188"/>
      <c r="C140" s="189" t="s">
        <v>153</v>
      </c>
      <c r="D140" s="189" t="s">
        <v>122</v>
      </c>
      <c r="E140" s="190" t="s">
        <v>154</v>
      </c>
      <c r="F140" s="191" t="s">
        <v>155</v>
      </c>
      <c r="G140" s="192" t="s">
        <v>125</v>
      </c>
      <c r="H140" s="193">
        <v>3035.7750000000001</v>
      </c>
      <c r="I140" s="194"/>
      <c r="J140" s="195">
        <f>ROUND(I140*H140,2)</f>
        <v>0</v>
      </c>
      <c r="K140" s="196"/>
      <c r="L140" s="38"/>
      <c r="M140" s="197" t="s">
        <v>1</v>
      </c>
      <c r="N140" s="198" t="s">
        <v>41</v>
      </c>
      <c r="O140" s="76"/>
      <c r="P140" s="199">
        <f>O140*H140</f>
        <v>0</v>
      </c>
      <c r="Q140" s="199">
        <v>0</v>
      </c>
      <c r="R140" s="199">
        <f>Q140*H140</f>
        <v>0</v>
      </c>
      <c r="S140" s="199">
        <v>0</v>
      </c>
      <c r="T140" s="200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01" t="s">
        <v>126</v>
      </c>
      <c r="AT140" s="201" t="s">
        <v>122</v>
      </c>
      <c r="AU140" s="201" t="s">
        <v>121</v>
      </c>
      <c r="AY140" s="18" t="s">
        <v>119</v>
      </c>
      <c r="BE140" s="202">
        <f>IF(N140="základná",J140,0)</f>
        <v>0</v>
      </c>
      <c r="BF140" s="202">
        <f>IF(N140="znížená",J140,0)</f>
        <v>0</v>
      </c>
      <c r="BG140" s="202">
        <f>IF(N140="zákl. prenesená",J140,0)</f>
        <v>0</v>
      </c>
      <c r="BH140" s="202">
        <f>IF(N140="zníž. prenesená",J140,0)</f>
        <v>0</v>
      </c>
      <c r="BI140" s="202">
        <f>IF(N140="nulová",J140,0)</f>
        <v>0</v>
      </c>
      <c r="BJ140" s="18" t="s">
        <v>121</v>
      </c>
      <c r="BK140" s="202">
        <f>ROUND(I140*H140,2)</f>
        <v>0</v>
      </c>
      <c r="BL140" s="18" t="s">
        <v>126</v>
      </c>
      <c r="BM140" s="201" t="s">
        <v>156</v>
      </c>
    </row>
    <row r="141" s="14" customFormat="1">
      <c r="A141" s="14"/>
      <c r="B141" s="211"/>
      <c r="C141" s="14"/>
      <c r="D141" s="204" t="s">
        <v>128</v>
      </c>
      <c r="E141" s="212" t="s">
        <v>1</v>
      </c>
      <c r="F141" s="213" t="s">
        <v>157</v>
      </c>
      <c r="G141" s="14"/>
      <c r="H141" s="214">
        <v>3035.7750000000001</v>
      </c>
      <c r="I141" s="215"/>
      <c r="J141" s="14"/>
      <c r="K141" s="14"/>
      <c r="L141" s="211"/>
      <c r="M141" s="216"/>
      <c r="N141" s="217"/>
      <c r="O141" s="217"/>
      <c r="P141" s="217"/>
      <c r="Q141" s="217"/>
      <c r="R141" s="217"/>
      <c r="S141" s="217"/>
      <c r="T141" s="218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12" t="s">
        <v>128</v>
      </c>
      <c r="AU141" s="212" t="s">
        <v>121</v>
      </c>
      <c r="AV141" s="14" t="s">
        <v>121</v>
      </c>
      <c r="AW141" s="14" t="s">
        <v>31</v>
      </c>
      <c r="AX141" s="14" t="s">
        <v>83</v>
      </c>
      <c r="AY141" s="212" t="s">
        <v>119</v>
      </c>
    </row>
    <row r="142" s="2" customFormat="1" ht="24" customHeight="1">
      <c r="A142" s="37"/>
      <c r="B142" s="188"/>
      <c r="C142" s="189" t="s">
        <v>158</v>
      </c>
      <c r="D142" s="189" t="s">
        <v>122</v>
      </c>
      <c r="E142" s="190" t="s">
        <v>159</v>
      </c>
      <c r="F142" s="191" t="s">
        <v>160</v>
      </c>
      <c r="G142" s="192" t="s">
        <v>125</v>
      </c>
      <c r="H142" s="193">
        <v>178.57499999999999</v>
      </c>
      <c r="I142" s="194"/>
      <c r="J142" s="195">
        <f>ROUND(I142*H142,2)</f>
        <v>0</v>
      </c>
      <c r="K142" s="196"/>
      <c r="L142" s="38"/>
      <c r="M142" s="197" t="s">
        <v>1</v>
      </c>
      <c r="N142" s="198" t="s">
        <v>41</v>
      </c>
      <c r="O142" s="76"/>
      <c r="P142" s="199">
        <f>O142*H142</f>
        <v>0</v>
      </c>
      <c r="Q142" s="199">
        <v>0</v>
      </c>
      <c r="R142" s="199">
        <f>Q142*H142</f>
        <v>0</v>
      </c>
      <c r="S142" s="199">
        <v>0</v>
      </c>
      <c r="T142" s="200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01" t="s">
        <v>126</v>
      </c>
      <c r="AT142" s="201" t="s">
        <v>122</v>
      </c>
      <c r="AU142" s="201" t="s">
        <v>121</v>
      </c>
      <c r="AY142" s="18" t="s">
        <v>119</v>
      </c>
      <c r="BE142" s="202">
        <f>IF(N142="základná",J142,0)</f>
        <v>0</v>
      </c>
      <c r="BF142" s="202">
        <f>IF(N142="znížená",J142,0)</f>
        <v>0</v>
      </c>
      <c r="BG142" s="202">
        <f>IF(N142="zákl. prenesená",J142,0)</f>
        <v>0</v>
      </c>
      <c r="BH142" s="202">
        <f>IF(N142="zníž. prenesená",J142,0)</f>
        <v>0</v>
      </c>
      <c r="BI142" s="202">
        <f>IF(N142="nulová",J142,0)</f>
        <v>0</v>
      </c>
      <c r="BJ142" s="18" t="s">
        <v>121</v>
      </c>
      <c r="BK142" s="202">
        <f>ROUND(I142*H142,2)</f>
        <v>0</v>
      </c>
      <c r="BL142" s="18" t="s">
        <v>126</v>
      </c>
      <c r="BM142" s="201" t="s">
        <v>161</v>
      </c>
    </row>
    <row r="143" s="2" customFormat="1" ht="24" customHeight="1">
      <c r="A143" s="37"/>
      <c r="B143" s="188"/>
      <c r="C143" s="189" t="s">
        <v>162</v>
      </c>
      <c r="D143" s="189" t="s">
        <v>122</v>
      </c>
      <c r="E143" s="190" t="s">
        <v>163</v>
      </c>
      <c r="F143" s="191" t="s">
        <v>164</v>
      </c>
      <c r="G143" s="192" t="s">
        <v>125</v>
      </c>
      <c r="H143" s="193">
        <v>85.486999999999995</v>
      </c>
      <c r="I143" s="194"/>
      <c r="J143" s="195">
        <f>ROUND(I143*H143,2)</f>
        <v>0</v>
      </c>
      <c r="K143" s="196"/>
      <c r="L143" s="38"/>
      <c r="M143" s="197" t="s">
        <v>1</v>
      </c>
      <c r="N143" s="198" t="s">
        <v>41</v>
      </c>
      <c r="O143" s="76"/>
      <c r="P143" s="199">
        <f>O143*H143</f>
        <v>0</v>
      </c>
      <c r="Q143" s="199">
        <v>0</v>
      </c>
      <c r="R143" s="199">
        <f>Q143*H143</f>
        <v>0</v>
      </c>
      <c r="S143" s="199">
        <v>0</v>
      </c>
      <c r="T143" s="200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01" t="s">
        <v>126</v>
      </c>
      <c r="AT143" s="201" t="s">
        <v>122</v>
      </c>
      <c r="AU143" s="201" t="s">
        <v>121</v>
      </c>
      <c r="AY143" s="18" t="s">
        <v>119</v>
      </c>
      <c r="BE143" s="202">
        <f>IF(N143="základná",J143,0)</f>
        <v>0</v>
      </c>
      <c r="BF143" s="202">
        <f>IF(N143="znížená",J143,0)</f>
        <v>0</v>
      </c>
      <c r="BG143" s="202">
        <f>IF(N143="zákl. prenesená",J143,0)</f>
        <v>0</v>
      </c>
      <c r="BH143" s="202">
        <f>IF(N143="zníž. prenesená",J143,0)</f>
        <v>0</v>
      </c>
      <c r="BI143" s="202">
        <f>IF(N143="nulová",J143,0)</f>
        <v>0</v>
      </c>
      <c r="BJ143" s="18" t="s">
        <v>121</v>
      </c>
      <c r="BK143" s="202">
        <f>ROUND(I143*H143,2)</f>
        <v>0</v>
      </c>
      <c r="BL143" s="18" t="s">
        <v>126</v>
      </c>
      <c r="BM143" s="201" t="s">
        <v>165</v>
      </c>
    </row>
    <row r="144" s="13" customFormat="1">
      <c r="A144" s="13"/>
      <c r="B144" s="203"/>
      <c r="C144" s="13"/>
      <c r="D144" s="204" t="s">
        <v>128</v>
      </c>
      <c r="E144" s="205" t="s">
        <v>1</v>
      </c>
      <c r="F144" s="206" t="s">
        <v>129</v>
      </c>
      <c r="G144" s="13"/>
      <c r="H144" s="205" t="s">
        <v>1</v>
      </c>
      <c r="I144" s="207"/>
      <c r="J144" s="13"/>
      <c r="K144" s="13"/>
      <c r="L144" s="203"/>
      <c r="M144" s="208"/>
      <c r="N144" s="209"/>
      <c r="O144" s="209"/>
      <c r="P144" s="209"/>
      <c r="Q144" s="209"/>
      <c r="R144" s="209"/>
      <c r="S144" s="209"/>
      <c r="T144" s="210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05" t="s">
        <v>128</v>
      </c>
      <c r="AU144" s="205" t="s">
        <v>121</v>
      </c>
      <c r="AV144" s="13" t="s">
        <v>83</v>
      </c>
      <c r="AW144" s="13" t="s">
        <v>31</v>
      </c>
      <c r="AX144" s="13" t="s">
        <v>75</v>
      </c>
      <c r="AY144" s="205" t="s">
        <v>119</v>
      </c>
    </row>
    <row r="145" s="14" customFormat="1">
      <c r="A145" s="14"/>
      <c r="B145" s="211"/>
      <c r="C145" s="14"/>
      <c r="D145" s="204" t="s">
        <v>128</v>
      </c>
      <c r="E145" s="212" t="s">
        <v>1</v>
      </c>
      <c r="F145" s="213" t="s">
        <v>166</v>
      </c>
      <c r="G145" s="14"/>
      <c r="H145" s="214">
        <v>5.6520000000000001</v>
      </c>
      <c r="I145" s="215"/>
      <c r="J145" s="14"/>
      <c r="K145" s="14"/>
      <c r="L145" s="211"/>
      <c r="M145" s="216"/>
      <c r="N145" s="217"/>
      <c r="O145" s="217"/>
      <c r="P145" s="217"/>
      <c r="Q145" s="217"/>
      <c r="R145" s="217"/>
      <c r="S145" s="217"/>
      <c r="T145" s="218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12" t="s">
        <v>128</v>
      </c>
      <c r="AU145" s="212" t="s">
        <v>121</v>
      </c>
      <c r="AV145" s="14" t="s">
        <v>121</v>
      </c>
      <c r="AW145" s="14" t="s">
        <v>31</v>
      </c>
      <c r="AX145" s="14" t="s">
        <v>75</v>
      </c>
      <c r="AY145" s="212" t="s">
        <v>119</v>
      </c>
    </row>
    <row r="146" s="14" customFormat="1">
      <c r="A146" s="14"/>
      <c r="B146" s="211"/>
      <c r="C146" s="14"/>
      <c r="D146" s="204" t="s">
        <v>128</v>
      </c>
      <c r="E146" s="212" t="s">
        <v>1</v>
      </c>
      <c r="F146" s="213" t="s">
        <v>167</v>
      </c>
      <c r="G146" s="14"/>
      <c r="H146" s="214">
        <v>13.188000000000001</v>
      </c>
      <c r="I146" s="215"/>
      <c r="J146" s="14"/>
      <c r="K146" s="14"/>
      <c r="L146" s="211"/>
      <c r="M146" s="216"/>
      <c r="N146" s="217"/>
      <c r="O146" s="217"/>
      <c r="P146" s="217"/>
      <c r="Q146" s="217"/>
      <c r="R146" s="217"/>
      <c r="S146" s="217"/>
      <c r="T146" s="218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12" t="s">
        <v>128</v>
      </c>
      <c r="AU146" s="212" t="s">
        <v>121</v>
      </c>
      <c r="AV146" s="14" t="s">
        <v>121</v>
      </c>
      <c r="AW146" s="14" t="s">
        <v>31</v>
      </c>
      <c r="AX146" s="14" t="s">
        <v>75</v>
      </c>
      <c r="AY146" s="212" t="s">
        <v>119</v>
      </c>
    </row>
    <row r="147" s="14" customFormat="1">
      <c r="A147" s="14"/>
      <c r="B147" s="211"/>
      <c r="C147" s="14"/>
      <c r="D147" s="204" t="s">
        <v>128</v>
      </c>
      <c r="E147" s="212" t="s">
        <v>1</v>
      </c>
      <c r="F147" s="213" t="s">
        <v>168</v>
      </c>
      <c r="G147" s="14"/>
      <c r="H147" s="214">
        <v>3.7679999999999998</v>
      </c>
      <c r="I147" s="215"/>
      <c r="J147" s="14"/>
      <c r="K147" s="14"/>
      <c r="L147" s="211"/>
      <c r="M147" s="216"/>
      <c r="N147" s="217"/>
      <c r="O147" s="217"/>
      <c r="P147" s="217"/>
      <c r="Q147" s="217"/>
      <c r="R147" s="217"/>
      <c r="S147" s="217"/>
      <c r="T147" s="218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12" t="s">
        <v>128</v>
      </c>
      <c r="AU147" s="212" t="s">
        <v>121</v>
      </c>
      <c r="AV147" s="14" t="s">
        <v>121</v>
      </c>
      <c r="AW147" s="14" t="s">
        <v>31</v>
      </c>
      <c r="AX147" s="14" t="s">
        <v>75</v>
      </c>
      <c r="AY147" s="212" t="s">
        <v>119</v>
      </c>
    </row>
    <row r="148" s="14" customFormat="1">
      <c r="A148" s="14"/>
      <c r="B148" s="211"/>
      <c r="C148" s="14"/>
      <c r="D148" s="204" t="s">
        <v>128</v>
      </c>
      <c r="E148" s="212" t="s">
        <v>1</v>
      </c>
      <c r="F148" s="213" t="s">
        <v>169</v>
      </c>
      <c r="G148" s="14"/>
      <c r="H148" s="214">
        <v>18.84</v>
      </c>
      <c r="I148" s="215"/>
      <c r="J148" s="14"/>
      <c r="K148" s="14"/>
      <c r="L148" s="211"/>
      <c r="M148" s="216"/>
      <c r="N148" s="217"/>
      <c r="O148" s="217"/>
      <c r="P148" s="217"/>
      <c r="Q148" s="217"/>
      <c r="R148" s="217"/>
      <c r="S148" s="217"/>
      <c r="T148" s="218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12" t="s">
        <v>128</v>
      </c>
      <c r="AU148" s="212" t="s">
        <v>121</v>
      </c>
      <c r="AV148" s="14" t="s">
        <v>121</v>
      </c>
      <c r="AW148" s="14" t="s">
        <v>31</v>
      </c>
      <c r="AX148" s="14" t="s">
        <v>75</v>
      </c>
      <c r="AY148" s="212" t="s">
        <v>119</v>
      </c>
    </row>
    <row r="149" s="13" customFormat="1">
      <c r="A149" s="13"/>
      <c r="B149" s="203"/>
      <c r="C149" s="13"/>
      <c r="D149" s="204" t="s">
        <v>128</v>
      </c>
      <c r="E149" s="205" t="s">
        <v>1</v>
      </c>
      <c r="F149" s="206" t="s">
        <v>132</v>
      </c>
      <c r="G149" s="13"/>
      <c r="H149" s="205" t="s">
        <v>1</v>
      </c>
      <c r="I149" s="207"/>
      <c r="J149" s="13"/>
      <c r="K149" s="13"/>
      <c r="L149" s="203"/>
      <c r="M149" s="208"/>
      <c r="N149" s="209"/>
      <c r="O149" s="209"/>
      <c r="P149" s="209"/>
      <c r="Q149" s="209"/>
      <c r="R149" s="209"/>
      <c r="S149" s="209"/>
      <c r="T149" s="210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05" t="s">
        <v>128</v>
      </c>
      <c r="AU149" s="205" t="s">
        <v>121</v>
      </c>
      <c r="AV149" s="13" t="s">
        <v>83</v>
      </c>
      <c r="AW149" s="13" t="s">
        <v>31</v>
      </c>
      <c r="AX149" s="13" t="s">
        <v>75</v>
      </c>
      <c r="AY149" s="205" t="s">
        <v>119</v>
      </c>
    </row>
    <row r="150" s="14" customFormat="1">
      <c r="A150" s="14"/>
      <c r="B150" s="211"/>
      <c r="C150" s="14"/>
      <c r="D150" s="204" t="s">
        <v>128</v>
      </c>
      <c r="E150" s="212" t="s">
        <v>1</v>
      </c>
      <c r="F150" s="213" t="s">
        <v>170</v>
      </c>
      <c r="G150" s="14"/>
      <c r="H150" s="214">
        <v>4.4160000000000004</v>
      </c>
      <c r="I150" s="215"/>
      <c r="J150" s="14"/>
      <c r="K150" s="14"/>
      <c r="L150" s="211"/>
      <c r="M150" s="216"/>
      <c r="N150" s="217"/>
      <c r="O150" s="217"/>
      <c r="P150" s="217"/>
      <c r="Q150" s="217"/>
      <c r="R150" s="217"/>
      <c r="S150" s="217"/>
      <c r="T150" s="218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12" t="s">
        <v>128</v>
      </c>
      <c r="AU150" s="212" t="s">
        <v>121</v>
      </c>
      <c r="AV150" s="14" t="s">
        <v>121</v>
      </c>
      <c r="AW150" s="14" t="s">
        <v>31</v>
      </c>
      <c r="AX150" s="14" t="s">
        <v>75</v>
      </c>
      <c r="AY150" s="212" t="s">
        <v>119</v>
      </c>
    </row>
    <row r="151" s="14" customFormat="1">
      <c r="A151" s="14"/>
      <c r="B151" s="211"/>
      <c r="C151" s="14"/>
      <c r="D151" s="204" t="s">
        <v>128</v>
      </c>
      <c r="E151" s="212" t="s">
        <v>1</v>
      </c>
      <c r="F151" s="213" t="s">
        <v>171</v>
      </c>
      <c r="G151" s="14"/>
      <c r="H151" s="214">
        <v>10.303000000000001</v>
      </c>
      <c r="I151" s="215"/>
      <c r="J151" s="14"/>
      <c r="K151" s="14"/>
      <c r="L151" s="211"/>
      <c r="M151" s="216"/>
      <c r="N151" s="217"/>
      <c r="O151" s="217"/>
      <c r="P151" s="217"/>
      <c r="Q151" s="217"/>
      <c r="R151" s="217"/>
      <c r="S151" s="217"/>
      <c r="T151" s="218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12" t="s">
        <v>128</v>
      </c>
      <c r="AU151" s="212" t="s">
        <v>121</v>
      </c>
      <c r="AV151" s="14" t="s">
        <v>121</v>
      </c>
      <c r="AW151" s="14" t="s">
        <v>31</v>
      </c>
      <c r="AX151" s="14" t="s">
        <v>75</v>
      </c>
      <c r="AY151" s="212" t="s">
        <v>119</v>
      </c>
    </row>
    <row r="152" s="14" customFormat="1">
      <c r="A152" s="14"/>
      <c r="B152" s="211"/>
      <c r="C152" s="14"/>
      <c r="D152" s="204" t="s">
        <v>128</v>
      </c>
      <c r="E152" s="212" t="s">
        <v>1</v>
      </c>
      <c r="F152" s="213" t="s">
        <v>172</v>
      </c>
      <c r="G152" s="14"/>
      <c r="H152" s="214">
        <v>2.944</v>
      </c>
      <c r="I152" s="215"/>
      <c r="J152" s="14"/>
      <c r="K152" s="14"/>
      <c r="L152" s="211"/>
      <c r="M152" s="216"/>
      <c r="N152" s="217"/>
      <c r="O152" s="217"/>
      <c r="P152" s="217"/>
      <c r="Q152" s="217"/>
      <c r="R152" s="217"/>
      <c r="S152" s="217"/>
      <c r="T152" s="218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12" t="s">
        <v>128</v>
      </c>
      <c r="AU152" s="212" t="s">
        <v>121</v>
      </c>
      <c r="AV152" s="14" t="s">
        <v>121</v>
      </c>
      <c r="AW152" s="14" t="s">
        <v>31</v>
      </c>
      <c r="AX152" s="14" t="s">
        <v>75</v>
      </c>
      <c r="AY152" s="212" t="s">
        <v>119</v>
      </c>
    </row>
    <row r="153" s="14" customFormat="1">
      <c r="A153" s="14"/>
      <c r="B153" s="211"/>
      <c r="C153" s="14"/>
      <c r="D153" s="204" t="s">
        <v>128</v>
      </c>
      <c r="E153" s="212" t="s">
        <v>1</v>
      </c>
      <c r="F153" s="213" t="s">
        <v>173</v>
      </c>
      <c r="G153" s="14"/>
      <c r="H153" s="214">
        <v>26.376000000000001</v>
      </c>
      <c r="I153" s="215"/>
      <c r="J153" s="14"/>
      <c r="K153" s="14"/>
      <c r="L153" s="211"/>
      <c r="M153" s="216"/>
      <c r="N153" s="217"/>
      <c r="O153" s="217"/>
      <c r="P153" s="217"/>
      <c r="Q153" s="217"/>
      <c r="R153" s="217"/>
      <c r="S153" s="217"/>
      <c r="T153" s="218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12" t="s">
        <v>128</v>
      </c>
      <c r="AU153" s="212" t="s">
        <v>121</v>
      </c>
      <c r="AV153" s="14" t="s">
        <v>121</v>
      </c>
      <c r="AW153" s="14" t="s">
        <v>31</v>
      </c>
      <c r="AX153" s="14" t="s">
        <v>75</v>
      </c>
      <c r="AY153" s="212" t="s">
        <v>119</v>
      </c>
    </row>
    <row r="154" s="15" customFormat="1">
      <c r="A154" s="15"/>
      <c r="B154" s="219"/>
      <c r="C154" s="15"/>
      <c r="D154" s="204" t="s">
        <v>128</v>
      </c>
      <c r="E154" s="220" t="s">
        <v>1</v>
      </c>
      <c r="F154" s="221" t="s">
        <v>135</v>
      </c>
      <c r="G154" s="15"/>
      <c r="H154" s="222">
        <v>85.487000000000009</v>
      </c>
      <c r="I154" s="223"/>
      <c r="J154" s="15"/>
      <c r="K154" s="15"/>
      <c r="L154" s="219"/>
      <c r="M154" s="224"/>
      <c r="N154" s="225"/>
      <c r="O154" s="225"/>
      <c r="P154" s="225"/>
      <c r="Q154" s="225"/>
      <c r="R154" s="225"/>
      <c r="S154" s="225"/>
      <c r="T154" s="226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T154" s="220" t="s">
        <v>128</v>
      </c>
      <c r="AU154" s="220" t="s">
        <v>121</v>
      </c>
      <c r="AV154" s="15" t="s">
        <v>126</v>
      </c>
      <c r="AW154" s="15" t="s">
        <v>31</v>
      </c>
      <c r="AX154" s="15" t="s">
        <v>83</v>
      </c>
      <c r="AY154" s="220" t="s">
        <v>119</v>
      </c>
    </row>
    <row r="155" s="2" customFormat="1" ht="16.5" customHeight="1">
      <c r="A155" s="37"/>
      <c r="B155" s="188"/>
      <c r="C155" s="227" t="s">
        <v>174</v>
      </c>
      <c r="D155" s="227" t="s">
        <v>175</v>
      </c>
      <c r="E155" s="228" t="s">
        <v>176</v>
      </c>
      <c r="F155" s="229" t="s">
        <v>177</v>
      </c>
      <c r="G155" s="230" t="s">
        <v>178</v>
      </c>
      <c r="H155" s="231">
        <v>10.739000000000001</v>
      </c>
      <c r="I155" s="232"/>
      <c r="J155" s="233">
        <f>ROUND(I155*H155,2)</f>
        <v>0</v>
      </c>
      <c r="K155" s="234"/>
      <c r="L155" s="235"/>
      <c r="M155" s="236" t="s">
        <v>1</v>
      </c>
      <c r="N155" s="237" t="s">
        <v>41</v>
      </c>
      <c r="O155" s="76"/>
      <c r="P155" s="199">
        <f>O155*H155</f>
        <v>0</v>
      </c>
      <c r="Q155" s="199">
        <v>1</v>
      </c>
      <c r="R155" s="199">
        <f>Q155*H155</f>
        <v>10.739000000000001</v>
      </c>
      <c r="S155" s="199">
        <v>0</v>
      </c>
      <c r="T155" s="200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01" t="s">
        <v>158</v>
      </c>
      <c r="AT155" s="201" t="s">
        <v>175</v>
      </c>
      <c r="AU155" s="201" t="s">
        <v>121</v>
      </c>
      <c r="AY155" s="18" t="s">
        <v>119</v>
      </c>
      <c r="BE155" s="202">
        <f>IF(N155="základná",J155,0)</f>
        <v>0</v>
      </c>
      <c r="BF155" s="202">
        <f>IF(N155="znížená",J155,0)</f>
        <v>0</v>
      </c>
      <c r="BG155" s="202">
        <f>IF(N155="zákl. prenesená",J155,0)</f>
        <v>0</v>
      </c>
      <c r="BH155" s="202">
        <f>IF(N155="zníž. prenesená",J155,0)</f>
        <v>0</v>
      </c>
      <c r="BI155" s="202">
        <f>IF(N155="nulová",J155,0)</f>
        <v>0</v>
      </c>
      <c r="BJ155" s="18" t="s">
        <v>121</v>
      </c>
      <c r="BK155" s="202">
        <f>ROUND(I155*H155,2)</f>
        <v>0</v>
      </c>
      <c r="BL155" s="18" t="s">
        <v>126</v>
      </c>
      <c r="BM155" s="201" t="s">
        <v>179</v>
      </c>
    </row>
    <row r="156" s="13" customFormat="1">
      <c r="A156" s="13"/>
      <c r="B156" s="203"/>
      <c r="C156" s="13"/>
      <c r="D156" s="204" t="s">
        <v>128</v>
      </c>
      <c r="E156" s="205" t="s">
        <v>1</v>
      </c>
      <c r="F156" s="206" t="s">
        <v>129</v>
      </c>
      <c r="G156" s="13"/>
      <c r="H156" s="205" t="s">
        <v>1</v>
      </c>
      <c r="I156" s="207"/>
      <c r="J156" s="13"/>
      <c r="K156" s="13"/>
      <c r="L156" s="203"/>
      <c r="M156" s="208"/>
      <c r="N156" s="209"/>
      <c r="O156" s="209"/>
      <c r="P156" s="209"/>
      <c r="Q156" s="209"/>
      <c r="R156" s="209"/>
      <c r="S156" s="209"/>
      <c r="T156" s="210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05" t="s">
        <v>128</v>
      </c>
      <c r="AU156" s="205" t="s">
        <v>121</v>
      </c>
      <c r="AV156" s="13" t="s">
        <v>83</v>
      </c>
      <c r="AW156" s="13" t="s">
        <v>31</v>
      </c>
      <c r="AX156" s="13" t="s">
        <v>75</v>
      </c>
      <c r="AY156" s="205" t="s">
        <v>119</v>
      </c>
    </row>
    <row r="157" s="14" customFormat="1">
      <c r="A157" s="14"/>
      <c r="B157" s="211"/>
      <c r="C157" s="14"/>
      <c r="D157" s="204" t="s">
        <v>128</v>
      </c>
      <c r="E157" s="212" t="s">
        <v>1</v>
      </c>
      <c r="F157" s="213" t="s">
        <v>180</v>
      </c>
      <c r="G157" s="14"/>
      <c r="H157" s="214">
        <v>6.0289999999999999</v>
      </c>
      <c r="I157" s="215"/>
      <c r="J157" s="14"/>
      <c r="K157" s="14"/>
      <c r="L157" s="211"/>
      <c r="M157" s="216"/>
      <c r="N157" s="217"/>
      <c r="O157" s="217"/>
      <c r="P157" s="217"/>
      <c r="Q157" s="217"/>
      <c r="R157" s="217"/>
      <c r="S157" s="217"/>
      <c r="T157" s="218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12" t="s">
        <v>128</v>
      </c>
      <c r="AU157" s="212" t="s">
        <v>121</v>
      </c>
      <c r="AV157" s="14" t="s">
        <v>121</v>
      </c>
      <c r="AW157" s="14" t="s">
        <v>31</v>
      </c>
      <c r="AX157" s="14" t="s">
        <v>75</v>
      </c>
      <c r="AY157" s="212" t="s">
        <v>119</v>
      </c>
    </row>
    <row r="158" s="13" customFormat="1">
      <c r="A158" s="13"/>
      <c r="B158" s="203"/>
      <c r="C158" s="13"/>
      <c r="D158" s="204" t="s">
        <v>128</v>
      </c>
      <c r="E158" s="205" t="s">
        <v>1</v>
      </c>
      <c r="F158" s="206" t="s">
        <v>132</v>
      </c>
      <c r="G158" s="13"/>
      <c r="H158" s="205" t="s">
        <v>1</v>
      </c>
      <c r="I158" s="207"/>
      <c r="J158" s="13"/>
      <c r="K158" s="13"/>
      <c r="L158" s="203"/>
      <c r="M158" s="208"/>
      <c r="N158" s="209"/>
      <c r="O158" s="209"/>
      <c r="P158" s="209"/>
      <c r="Q158" s="209"/>
      <c r="R158" s="209"/>
      <c r="S158" s="209"/>
      <c r="T158" s="210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05" t="s">
        <v>128</v>
      </c>
      <c r="AU158" s="205" t="s">
        <v>121</v>
      </c>
      <c r="AV158" s="13" t="s">
        <v>83</v>
      </c>
      <c r="AW158" s="13" t="s">
        <v>31</v>
      </c>
      <c r="AX158" s="13" t="s">
        <v>75</v>
      </c>
      <c r="AY158" s="205" t="s">
        <v>119</v>
      </c>
    </row>
    <row r="159" s="14" customFormat="1">
      <c r="A159" s="14"/>
      <c r="B159" s="211"/>
      <c r="C159" s="14"/>
      <c r="D159" s="204" t="s">
        <v>128</v>
      </c>
      <c r="E159" s="212" t="s">
        <v>1</v>
      </c>
      <c r="F159" s="213" t="s">
        <v>181</v>
      </c>
      <c r="G159" s="14"/>
      <c r="H159" s="214">
        <v>4.71</v>
      </c>
      <c r="I159" s="215"/>
      <c r="J159" s="14"/>
      <c r="K159" s="14"/>
      <c r="L159" s="211"/>
      <c r="M159" s="216"/>
      <c r="N159" s="217"/>
      <c r="O159" s="217"/>
      <c r="P159" s="217"/>
      <c r="Q159" s="217"/>
      <c r="R159" s="217"/>
      <c r="S159" s="217"/>
      <c r="T159" s="218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12" t="s">
        <v>128</v>
      </c>
      <c r="AU159" s="212" t="s">
        <v>121</v>
      </c>
      <c r="AV159" s="14" t="s">
        <v>121</v>
      </c>
      <c r="AW159" s="14" t="s">
        <v>31</v>
      </c>
      <c r="AX159" s="14" t="s">
        <v>75</v>
      </c>
      <c r="AY159" s="212" t="s">
        <v>119</v>
      </c>
    </row>
    <row r="160" s="15" customFormat="1">
      <c r="A160" s="15"/>
      <c r="B160" s="219"/>
      <c r="C160" s="15"/>
      <c r="D160" s="204" t="s">
        <v>128</v>
      </c>
      <c r="E160" s="220" t="s">
        <v>1</v>
      </c>
      <c r="F160" s="221" t="s">
        <v>135</v>
      </c>
      <c r="G160" s="15"/>
      <c r="H160" s="222">
        <v>10.739000000000001</v>
      </c>
      <c r="I160" s="223"/>
      <c r="J160" s="15"/>
      <c r="K160" s="15"/>
      <c r="L160" s="219"/>
      <c r="M160" s="224"/>
      <c r="N160" s="225"/>
      <c r="O160" s="225"/>
      <c r="P160" s="225"/>
      <c r="Q160" s="225"/>
      <c r="R160" s="225"/>
      <c r="S160" s="225"/>
      <c r="T160" s="226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T160" s="220" t="s">
        <v>128</v>
      </c>
      <c r="AU160" s="220" t="s">
        <v>121</v>
      </c>
      <c r="AV160" s="15" t="s">
        <v>126</v>
      </c>
      <c r="AW160" s="15" t="s">
        <v>31</v>
      </c>
      <c r="AX160" s="15" t="s">
        <v>83</v>
      </c>
      <c r="AY160" s="220" t="s">
        <v>119</v>
      </c>
    </row>
    <row r="161" s="2" customFormat="1" ht="24" customHeight="1">
      <c r="A161" s="37"/>
      <c r="B161" s="188"/>
      <c r="C161" s="227" t="s">
        <v>7</v>
      </c>
      <c r="D161" s="227" t="s">
        <v>175</v>
      </c>
      <c r="E161" s="228" t="s">
        <v>182</v>
      </c>
      <c r="F161" s="229" t="s">
        <v>183</v>
      </c>
      <c r="G161" s="230" t="s">
        <v>178</v>
      </c>
      <c r="H161" s="231">
        <v>16.108000000000001</v>
      </c>
      <c r="I161" s="232"/>
      <c r="J161" s="233">
        <f>ROUND(I161*H161,2)</f>
        <v>0</v>
      </c>
      <c r="K161" s="234"/>
      <c r="L161" s="235"/>
      <c r="M161" s="236" t="s">
        <v>1</v>
      </c>
      <c r="N161" s="237" t="s">
        <v>41</v>
      </c>
      <c r="O161" s="76"/>
      <c r="P161" s="199">
        <f>O161*H161</f>
        <v>0</v>
      </c>
      <c r="Q161" s="199">
        <v>1</v>
      </c>
      <c r="R161" s="199">
        <f>Q161*H161</f>
        <v>16.108000000000001</v>
      </c>
      <c r="S161" s="199">
        <v>0</v>
      </c>
      <c r="T161" s="200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01" t="s">
        <v>158</v>
      </c>
      <c r="AT161" s="201" t="s">
        <v>175</v>
      </c>
      <c r="AU161" s="201" t="s">
        <v>121</v>
      </c>
      <c r="AY161" s="18" t="s">
        <v>119</v>
      </c>
      <c r="BE161" s="202">
        <f>IF(N161="základná",J161,0)</f>
        <v>0</v>
      </c>
      <c r="BF161" s="202">
        <f>IF(N161="znížená",J161,0)</f>
        <v>0</v>
      </c>
      <c r="BG161" s="202">
        <f>IF(N161="zákl. prenesená",J161,0)</f>
        <v>0</v>
      </c>
      <c r="BH161" s="202">
        <f>IF(N161="zníž. prenesená",J161,0)</f>
        <v>0</v>
      </c>
      <c r="BI161" s="202">
        <f>IF(N161="nulová",J161,0)</f>
        <v>0</v>
      </c>
      <c r="BJ161" s="18" t="s">
        <v>121</v>
      </c>
      <c r="BK161" s="202">
        <f>ROUND(I161*H161,2)</f>
        <v>0</v>
      </c>
      <c r="BL161" s="18" t="s">
        <v>126</v>
      </c>
      <c r="BM161" s="201" t="s">
        <v>184</v>
      </c>
    </row>
    <row r="162" s="13" customFormat="1">
      <c r="A162" s="13"/>
      <c r="B162" s="203"/>
      <c r="C162" s="13"/>
      <c r="D162" s="204" t="s">
        <v>128</v>
      </c>
      <c r="E162" s="205" t="s">
        <v>1</v>
      </c>
      <c r="F162" s="206" t="s">
        <v>129</v>
      </c>
      <c r="G162" s="13"/>
      <c r="H162" s="205" t="s">
        <v>1</v>
      </c>
      <c r="I162" s="207"/>
      <c r="J162" s="13"/>
      <c r="K162" s="13"/>
      <c r="L162" s="203"/>
      <c r="M162" s="208"/>
      <c r="N162" s="209"/>
      <c r="O162" s="209"/>
      <c r="P162" s="209"/>
      <c r="Q162" s="209"/>
      <c r="R162" s="209"/>
      <c r="S162" s="209"/>
      <c r="T162" s="210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05" t="s">
        <v>128</v>
      </c>
      <c r="AU162" s="205" t="s">
        <v>121</v>
      </c>
      <c r="AV162" s="13" t="s">
        <v>83</v>
      </c>
      <c r="AW162" s="13" t="s">
        <v>31</v>
      </c>
      <c r="AX162" s="13" t="s">
        <v>75</v>
      </c>
      <c r="AY162" s="205" t="s">
        <v>119</v>
      </c>
    </row>
    <row r="163" s="14" customFormat="1">
      <c r="A163" s="14"/>
      <c r="B163" s="211"/>
      <c r="C163" s="14"/>
      <c r="D163" s="204" t="s">
        <v>128</v>
      </c>
      <c r="E163" s="212" t="s">
        <v>1</v>
      </c>
      <c r="F163" s="213" t="s">
        <v>185</v>
      </c>
      <c r="G163" s="14"/>
      <c r="H163" s="214">
        <v>9.0429999999999993</v>
      </c>
      <c r="I163" s="215"/>
      <c r="J163" s="14"/>
      <c r="K163" s="14"/>
      <c r="L163" s="211"/>
      <c r="M163" s="216"/>
      <c r="N163" s="217"/>
      <c r="O163" s="217"/>
      <c r="P163" s="217"/>
      <c r="Q163" s="217"/>
      <c r="R163" s="217"/>
      <c r="S163" s="217"/>
      <c r="T163" s="218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12" t="s">
        <v>128</v>
      </c>
      <c r="AU163" s="212" t="s">
        <v>121</v>
      </c>
      <c r="AV163" s="14" t="s">
        <v>121</v>
      </c>
      <c r="AW163" s="14" t="s">
        <v>31</v>
      </c>
      <c r="AX163" s="14" t="s">
        <v>75</v>
      </c>
      <c r="AY163" s="212" t="s">
        <v>119</v>
      </c>
    </row>
    <row r="164" s="13" customFormat="1">
      <c r="A164" s="13"/>
      <c r="B164" s="203"/>
      <c r="C164" s="13"/>
      <c r="D164" s="204" t="s">
        <v>128</v>
      </c>
      <c r="E164" s="205" t="s">
        <v>1</v>
      </c>
      <c r="F164" s="206" t="s">
        <v>132</v>
      </c>
      <c r="G164" s="13"/>
      <c r="H164" s="205" t="s">
        <v>1</v>
      </c>
      <c r="I164" s="207"/>
      <c r="J164" s="13"/>
      <c r="K164" s="13"/>
      <c r="L164" s="203"/>
      <c r="M164" s="208"/>
      <c r="N164" s="209"/>
      <c r="O164" s="209"/>
      <c r="P164" s="209"/>
      <c r="Q164" s="209"/>
      <c r="R164" s="209"/>
      <c r="S164" s="209"/>
      <c r="T164" s="210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05" t="s">
        <v>128</v>
      </c>
      <c r="AU164" s="205" t="s">
        <v>121</v>
      </c>
      <c r="AV164" s="13" t="s">
        <v>83</v>
      </c>
      <c r="AW164" s="13" t="s">
        <v>31</v>
      </c>
      <c r="AX164" s="13" t="s">
        <v>75</v>
      </c>
      <c r="AY164" s="205" t="s">
        <v>119</v>
      </c>
    </row>
    <row r="165" s="14" customFormat="1">
      <c r="A165" s="14"/>
      <c r="B165" s="211"/>
      <c r="C165" s="14"/>
      <c r="D165" s="204" t="s">
        <v>128</v>
      </c>
      <c r="E165" s="212" t="s">
        <v>1</v>
      </c>
      <c r="F165" s="213" t="s">
        <v>186</v>
      </c>
      <c r="G165" s="14"/>
      <c r="H165" s="214">
        <v>7.0650000000000004</v>
      </c>
      <c r="I165" s="215"/>
      <c r="J165" s="14"/>
      <c r="K165" s="14"/>
      <c r="L165" s="211"/>
      <c r="M165" s="216"/>
      <c r="N165" s="217"/>
      <c r="O165" s="217"/>
      <c r="P165" s="217"/>
      <c r="Q165" s="217"/>
      <c r="R165" s="217"/>
      <c r="S165" s="217"/>
      <c r="T165" s="218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12" t="s">
        <v>128</v>
      </c>
      <c r="AU165" s="212" t="s">
        <v>121</v>
      </c>
      <c r="AV165" s="14" t="s">
        <v>121</v>
      </c>
      <c r="AW165" s="14" t="s">
        <v>31</v>
      </c>
      <c r="AX165" s="14" t="s">
        <v>75</v>
      </c>
      <c r="AY165" s="212" t="s">
        <v>119</v>
      </c>
    </row>
    <row r="166" s="15" customFormat="1">
      <c r="A166" s="15"/>
      <c r="B166" s="219"/>
      <c r="C166" s="15"/>
      <c r="D166" s="204" t="s">
        <v>128</v>
      </c>
      <c r="E166" s="220" t="s">
        <v>1</v>
      </c>
      <c r="F166" s="221" t="s">
        <v>135</v>
      </c>
      <c r="G166" s="15"/>
      <c r="H166" s="222">
        <v>16.108000000000001</v>
      </c>
      <c r="I166" s="223"/>
      <c r="J166" s="15"/>
      <c r="K166" s="15"/>
      <c r="L166" s="219"/>
      <c r="M166" s="224"/>
      <c r="N166" s="225"/>
      <c r="O166" s="225"/>
      <c r="P166" s="225"/>
      <c r="Q166" s="225"/>
      <c r="R166" s="225"/>
      <c r="S166" s="225"/>
      <c r="T166" s="226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T166" s="220" t="s">
        <v>128</v>
      </c>
      <c r="AU166" s="220" t="s">
        <v>121</v>
      </c>
      <c r="AV166" s="15" t="s">
        <v>126</v>
      </c>
      <c r="AW166" s="15" t="s">
        <v>31</v>
      </c>
      <c r="AX166" s="15" t="s">
        <v>83</v>
      </c>
      <c r="AY166" s="220" t="s">
        <v>119</v>
      </c>
    </row>
    <row r="167" s="2" customFormat="1" ht="24" customHeight="1">
      <c r="A167" s="37"/>
      <c r="B167" s="188"/>
      <c r="C167" s="227" t="s">
        <v>187</v>
      </c>
      <c r="D167" s="227" t="s">
        <v>175</v>
      </c>
      <c r="E167" s="228" t="s">
        <v>188</v>
      </c>
      <c r="F167" s="229" t="s">
        <v>189</v>
      </c>
      <c r="G167" s="230" t="s">
        <v>178</v>
      </c>
      <c r="H167" s="231">
        <v>109.932</v>
      </c>
      <c r="I167" s="232"/>
      <c r="J167" s="233">
        <f>ROUND(I167*H167,2)</f>
        <v>0</v>
      </c>
      <c r="K167" s="234"/>
      <c r="L167" s="235"/>
      <c r="M167" s="236" t="s">
        <v>1</v>
      </c>
      <c r="N167" s="237" t="s">
        <v>41</v>
      </c>
      <c r="O167" s="76"/>
      <c r="P167" s="199">
        <f>O167*H167</f>
        <v>0</v>
      </c>
      <c r="Q167" s="199">
        <v>1</v>
      </c>
      <c r="R167" s="199">
        <f>Q167*H167</f>
        <v>109.932</v>
      </c>
      <c r="S167" s="199">
        <v>0</v>
      </c>
      <c r="T167" s="200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01" t="s">
        <v>158</v>
      </c>
      <c r="AT167" s="201" t="s">
        <v>175</v>
      </c>
      <c r="AU167" s="201" t="s">
        <v>121</v>
      </c>
      <c r="AY167" s="18" t="s">
        <v>119</v>
      </c>
      <c r="BE167" s="202">
        <f>IF(N167="základná",J167,0)</f>
        <v>0</v>
      </c>
      <c r="BF167" s="202">
        <f>IF(N167="znížená",J167,0)</f>
        <v>0</v>
      </c>
      <c r="BG167" s="202">
        <f>IF(N167="zákl. prenesená",J167,0)</f>
        <v>0</v>
      </c>
      <c r="BH167" s="202">
        <f>IF(N167="zníž. prenesená",J167,0)</f>
        <v>0</v>
      </c>
      <c r="BI167" s="202">
        <f>IF(N167="nulová",J167,0)</f>
        <v>0</v>
      </c>
      <c r="BJ167" s="18" t="s">
        <v>121</v>
      </c>
      <c r="BK167" s="202">
        <f>ROUND(I167*H167,2)</f>
        <v>0</v>
      </c>
      <c r="BL167" s="18" t="s">
        <v>126</v>
      </c>
      <c r="BM167" s="201" t="s">
        <v>190</v>
      </c>
    </row>
    <row r="168" s="13" customFormat="1">
      <c r="A168" s="13"/>
      <c r="B168" s="203"/>
      <c r="C168" s="13"/>
      <c r="D168" s="204" t="s">
        <v>128</v>
      </c>
      <c r="E168" s="205" t="s">
        <v>1</v>
      </c>
      <c r="F168" s="206" t="s">
        <v>129</v>
      </c>
      <c r="G168" s="13"/>
      <c r="H168" s="205" t="s">
        <v>1</v>
      </c>
      <c r="I168" s="207"/>
      <c r="J168" s="13"/>
      <c r="K168" s="13"/>
      <c r="L168" s="203"/>
      <c r="M168" s="208"/>
      <c r="N168" s="209"/>
      <c r="O168" s="209"/>
      <c r="P168" s="209"/>
      <c r="Q168" s="209"/>
      <c r="R168" s="209"/>
      <c r="S168" s="209"/>
      <c r="T168" s="210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05" t="s">
        <v>128</v>
      </c>
      <c r="AU168" s="205" t="s">
        <v>121</v>
      </c>
      <c r="AV168" s="13" t="s">
        <v>83</v>
      </c>
      <c r="AW168" s="13" t="s">
        <v>31</v>
      </c>
      <c r="AX168" s="13" t="s">
        <v>75</v>
      </c>
      <c r="AY168" s="205" t="s">
        <v>119</v>
      </c>
    </row>
    <row r="169" s="14" customFormat="1">
      <c r="A169" s="14"/>
      <c r="B169" s="211"/>
      <c r="C169" s="14"/>
      <c r="D169" s="204" t="s">
        <v>128</v>
      </c>
      <c r="E169" s="212" t="s">
        <v>1</v>
      </c>
      <c r="F169" s="213" t="s">
        <v>191</v>
      </c>
      <c r="G169" s="14"/>
      <c r="H169" s="214">
        <v>21.100999999999999</v>
      </c>
      <c r="I169" s="215"/>
      <c r="J169" s="14"/>
      <c r="K169" s="14"/>
      <c r="L169" s="211"/>
      <c r="M169" s="216"/>
      <c r="N169" s="217"/>
      <c r="O169" s="217"/>
      <c r="P169" s="217"/>
      <c r="Q169" s="217"/>
      <c r="R169" s="217"/>
      <c r="S169" s="217"/>
      <c r="T169" s="218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12" t="s">
        <v>128</v>
      </c>
      <c r="AU169" s="212" t="s">
        <v>121</v>
      </c>
      <c r="AV169" s="14" t="s">
        <v>121</v>
      </c>
      <c r="AW169" s="14" t="s">
        <v>31</v>
      </c>
      <c r="AX169" s="14" t="s">
        <v>75</v>
      </c>
      <c r="AY169" s="212" t="s">
        <v>119</v>
      </c>
    </row>
    <row r="170" s="14" customFormat="1">
      <c r="A170" s="14"/>
      <c r="B170" s="211"/>
      <c r="C170" s="14"/>
      <c r="D170" s="204" t="s">
        <v>128</v>
      </c>
      <c r="E170" s="212" t="s">
        <v>1</v>
      </c>
      <c r="F170" s="213" t="s">
        <v>192</v>
      </c>
      <c r="G170" s="14"/>
      <c r="H170" s="214">
        <v>30.143999999999998</v>
      </c>
      <c r="I170" s="215"/>
      <c r="J170" s="14"/>
      <c r="K170" s="14"/>
      <c r="L170" s="211"/>
      <c r="M170" s="216"/>
      <c r="N170" s="217"/>
      <c r="O170" s="217"/>
      <c r="P170" s="217"/>
      <c r="Q170" s="217"/>
      <c r="R170" s="217"/>
      <c r="S170" s="217"/>
      <c r="T170" s="218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12" t="s">
        <v>128</v>
      </c>
      <c r="AU170" s="212" t="s">
        <v>121</v>
      </c>
      <c r="AV170" s="14" t="s">
        <v>121</v>
      </c>
      <c r="AW170" s="14" t="s">
        <v>31</v>
      </c>
      <c r="AX170" s="14" t="s">
        <v>75</v>
      </c>
      <c r="AY170" s="212" t="s">
        <v>119</v>
      </c>
    </row>
    <row r="171" s="13" customFormat="1">
      <c r="A171" s="13"/>
      <c r="B171" s="203"/>
      <c r="C171" s="13"/>
      <c r="D171" s="204" t="s">
        <v>128</v>
      </c>
      <c r="E171" s="205" t="s">
        <v>1</v>
      </c>
      <c r="F171" s="206" t="s">
        <v>132</v>
      </c>
      <c r="G171" s="13"/>
      <c r="H171" s="205" t="s">
        <v>1</v>
      </c>
      <c r="I171" s="207"/>
      <c r="J171" s="13"/>
      <c r="K171" s="13"/>
      <c r="L171" s="203"/>
      <c r="M171" s="208"/>
      <c r="N171" s="209"/>
      <c r="O171" s="209"/>
      <c r="P171" s="209"/>
      <c r="Q171" s="209"/>
      <c r="R171" s="209"/>
      <c r="S171" s="209"/>
      <c r="T171" s="210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05" t="s">
        <v>128</v>
      </c>
      <c r="AU171" s="205" t="s">
        <v>121</v>
      </c>
      <c r="AV171" s="13" t="s">
        <v>83</v>
      </c>
      <c r="AW171" s="13" t="s">
        <v>31</v>
      </c>
      <c r="AX171" s="13" t="s">
        <v>75</v>
      </c>
      <c r="AY171" s="205" t="s">
        <v>119</v>
      </c>
    </row>
    <row r="172" s="14" customFormat="1">
      <c r="A172" s="14"/>
      <c r="B172" s="211"/>
      <c r="C172" s="14"/>
      <c r="D172" s="204" t="s">
        <v>128</v>
      </c>
      <c r="E172" s="212" t="s">
        <v>1</v>
      </c>
      <c r="F172" s="213" t="s">
        <v>193</v>
      </c>
      <c r="G172" s="14"/>
      <c r="H172" s="214">
        <v>16.484999999999999</v>
      </c>
      <c r="I172" s="215"/>
      <c r="J172" s="14"/>
      <c r="K172" s="14"/>
      <c r="L172" s="211"/>
      <c r="M172" s="216"/>
      <c r="N172" s="217"/>
      <c r="O172" s="217"/>
      <c r="P172" s="217"/>
      <c r="Q172" s="217"/>
      <c r="R172" s="217"/>
      <c r="S172" s="217"/>
      <c r="T172" s="218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12" t="s">
        <v>128</v>
      </c>
      <c r="AU172" s="212" t="s">
        <v>121</v>
      </c>
      <c r="AV172" s="14" t="s">
        <v>121</v>
      </c>
      <c r="AW172" s="14" t="s">
        <v>31</v>
      </c>
      <c r="AX172" s="14" t="s">
        <v>75</v>
      </c>
      <c r="AY172" s="212" t="s">
        <v>119</v>
      </c>
    </row>
    <row r="173" s="14" customFormat="1">
      <c r="A173" s="14"/>
      <c r="B173" s="211"/>
      <c r="C173" s="14"/>
      <c r="D173" s="204" t="s">
        <v>128</v>
      </c>
      <c r="E173" s="212" t="s">
        <v>1</v>
      </c>
      <c r="F173" s="213" t="s">
        <v>194</v>
      </c>
      <c r="G173" s="14"/>
      <c r="H173" s="214">
        <v>42.201999999999998</v>
      </c>
      <c r="I173" s="215"/>
      <c r="J173" s="14"/>
      <c r="K173" s="14"/>
      <c r="L173" s="211"/>
      <c r="M173" s="216"/>
      <c r="N173" s="217"/>
      <c r="O173" s="217"/>
      <c r="P173" s="217"/>
      <c r="Q173" s="217"/>
      <c r="R173" s="217"/>
      <c r="S173" s="217"/>
      <c r="T173" s="218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12" t="s">
        <v>128</v>
      </c>
      <c r="AU173" s="212" t="s">
        <v>121</v>
      </c>
      <c r="AV173" s="14" t="s">
        <v>121</v>
      </c>
      <c r="AW173" s="14" t="s">
        <v>31</v>
      </c>
      <c r="AX173" s="14" t="s">
        <v>75</v>
      </c>
      <c r="AY173" s="212" t="s">
        <v>119</v>
      </c>
    </row>
    <row r="174" s="15" customFormat="1">
      <c r="A174" s="15"/>
      <c r="B174" s="219"/>
      <c r="C174" s="15"/>
      <c r="D174" s="204" t="s">
        <v>128</v>
      </c>
      <c r="E174" s="220" t="s">
        <v>1</v>
      </c>
      <c r="F174" s="221" t="s">
        <v>135</v>
      </c>
      <c r="G174" s="15"/>
      <c r="H174" s="222">
        <v>109.93199999999999</v>
      </c>
      <c r="I174" s="223"/>
      <c r="J174" s="15"/>
      <c r="K174" s="15"/>
      <c r="L174" s="219"/>
      <c r="M174" s="224"/>
      <c r="N174" s="225"/>
      <c r="O174" s="225"/>
      <c r="P174" s="225"/>
      <c r="Q174" s="225"/>
      <c r="R174" s="225"/>
      <c r="S174" s="225"/>
      <c r="T174" s="226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T174" s="220" t="s">
        <v>128</v>
      </c>
      <c r="AU174" s="220" t="s">
        <v>121</v>
      </c>
      <c r="AV174" s="15" t="s">
        <v>126</v>
      </c>
      <c r="AW174" s="15" t="s">
        <v>31</v>
      </c>
      <c r="AX174" s="15" t="s">
        <v>83</v>
      </c>
      <c r="AY174" s="220" t="s">
        <v>119</v>
      </c>
    </row>
    <row r="175" s="2" customFormat="1" ht="24" customHeight="1">
      <c r="A175" s="37"/>
      <c r="B175" s="188"/>
      <c r="C175" s="189" t="s">
        <v>195</v>
      </c>
      <c r="D175" s="189" t="s">
        <v>122</v>
      </c>
      <c r="E175" s="190" t="s">
        <v>196</v>
      </c>
      <c r="F175" s="191" t="s">
        <v>197</v>
      </c>
      <c r="G175" s="192" t="s">
        <v>125</v>
      </c>
      <c r="H175" s="193">
        <v>34.590000000000003</v>
      </c>
      <c r="I175" s="194"/>
      <c r="J175" s="195">
        <f>ROUND(I175*H175,2)</f>
        <v>0</v>
      </c>
      <c r="K175" s="196"/>
      <c r="L175" s="38"/>
      <c r="M175" s="197" t="s">
        <v>1</v>
      </c>
      <c r="N175" s="198" t="s">
        <v>41</v>
      </c>
      <c r="O175" s="76"/>
      <c r="P175" s="199">
        <f>O175*H175</f>
        <v>0</v>
      </c>
      <c r="Q175" s="199">
        <v>0</v>
      </c>
      <c r="R175" s="199">
        <f>Q175*H175</f>
        <v>0</v>
      </c>
      <c r="S175" s="199">
        <v>0</v>
      </c>
      <c r="T175" s="200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01" t="s">
        <v>126</v>
      </c>
      <c r="AT175" s="201" t="s">
        <v>122</v>
      </c>
      <c r="AU175" s="201" t="s">
        <v>121</v>
      </c>
      <c r="AY175" s="18" t="s">
        <v>119</v>
      </c>
      <c r="BE175" s="202">
        <f>IF(N175="základná",J175,0)</f>
        <v>0</v>
      </c>
      <c r="BF175" s="202">
        <f>IF(N175="znížená",J175,0)</f>
        <v>0</v>
      </c>
      <c r="BG175" s="202">
        <f>IF(N175="zákl. prenesená",J175,0)</f>
        <v>0</v>
      </c>
      <c r="BH175" s="202">
        <f>IF(N175="zníž. prenesená",J175,0)</f>
        <v>0</v>
      </c>
      <c r="BI175" s="202">
        <f>IF(N175="nulová",J175,0)</f>
        <v>0</v>
      </c>
      <c r="BJ175" s="18" t="s">
        <v>121</v>
      </c>
      <c r="BK175" s="202">
        <f>ROUND(I175*H175,2)</f>
        <v>0</v>
      </c>
      <c r="BL175" s="18" t="s">
        <v>126</v>
      </c>
      <c r="BM175" s="201" t="s">
        <v>198</v>
      </c>
    </row>
    <row r="176" s="14" customFormat="1">
      <c r="A176" s="14"/>
      <c r="B176" s="211"/>
      <c r="C176" s="14"/>
      <c r="D176" s="204" t="s">
        <v>128</v>
      </c>
      <c r="E176" s="212" t="s">
        <v>1</v>
      </c>
      <c r="F176" s="213" t="s">
        <v>143</v>
      </c>
      <c r="G176" s="14"/>
      <c r="H176" s="214">
        <v>34.590000000000003</v>
      </c>
      <c r="I176" s="215"/>
      <c r="J176" s="14"/>
      <c r="K176" s="14"/>
      <c r="L176" s="211"/>
      <c r="M176" s="216"/>
      <c r="N176" s="217"/>
      <c r="O176" s="217"/>
      <c r="P176" s="217"/>
      <c r="Q176" s="217"/>
      <c r="R176" s="217"/>
      <c r="S176" s="217"/>
      <c r="T176" s="218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12" t="s">
        <v>128</v>
      </c>
      <c r="AU176" s="212" t="s">
        <v>121</v>
      </c>
      <c r="AV176" s="14" t="s">
        <v>121</v>
      </c>
      <c r="AW176" s="14" t="s">
        <v>31</v>
      </c>
      <c r="AX176" s="14" t="s">
        <v>75</v>
      </c>
      <c r="AY176" s="212" t="s">
        <v>119</v>
      </c>
    </row>
    <row r="177" s="15" customFormat="1">
      <c r="A177" s="15"/>
      <c r="B177" s="219"/>
      <c r="C177" s="15"/>
      <c r="D177" s="204" t="s">
        <v>128</v>
      </c>
      <c r="E177" s="220" t="s">
        <v>1</v>
      </c>
      <c r="F177" s="221" t="s">
        <v>135</v>
      </c>
      <c r="G177" s="15"/>
      <c r="H177" s="222">
        <v>34.590000000000003</v>
      </c>
      <c r="I177" s="223"/>
      <c r="J177" s="15"/>
      <c r="K177" s="15"/>
      <c r="L177" s="219"/>
      <c r="M177" s="224"/>
      <c r="N177" s="225"/>
      <c r="O177" s="225"/>
      <c r="P177" s="225"/>
      <c r="Q177" s="225"/>
      <c r="R177" s="225"/>
      <c r="S177" s="225"/>
      <c r="T177" s="226"/>
      <c r="U177" s="15"/>
      <c r="V177" s="15"/>
      <c r="W177" s="15"/>
      <c r="X177" s="15"/>
      <c r="Y177" s="15"/>
      <c r="Z177" s="15"/>
      <c r="AA177" s="15"/>
      <c r="AB177" s="15"/>
      <c r="AC177" s="15"/>
      <c r="AD177" s="15"/>
      <c r="AE177" s="15"/>
      <c r="AT177" s="220" t="s">
        <v>128</v>
      </c>
      <c r="AU177" s="220" t="s">
        <v>121</v>
      </c>
      <c r="AV177" s="15" t="s">
        <v>126</v>
      </c>
      <c r="AW177" s="15" t="s">
        <v>31</v>
      </c>
      <c r="AX177" s="15" t="s">
        <v>83</v>
      </c>
      <c r="AY177" s="220" t="s">
        <v>119</v>
      </c>
    </row>
    <row r="178" s="2" customFormat="1" ht="24" customHeight="1">
      <c r="A178" s="37"/>
      <c r="B178" s="188"/>
      <c r="C178" s="227" t="s">
        <v>199</v>
      </c>
      <c r="D178" s="227" t="s">
        <v>175</v>
      </c>
      <c r="E178" s="228" t="s">
        <v>182</v>
      </c>
      <c r="F178" s="229" t="s">
        <v>183</v>
      </c>
      <c r="G178" s="230" t="s">
        <v>178</v>
      </c>
      <c r="H178" s="231">
        <v>55.344000000000001</v>
      </c>
      <c r="I178" s="232"/>
      <c r="J178" s="233">
        <f>ROUND(I178*H178,2)</f>
        <v>0</v>
      </c>
      <c r="K178" s="234"/>
      <c r="L178" s="235"/>
      <c r="M178" s="236" t="s">
        <v>1</v>
      </c>
      <c r="N178" s="237" t="s">
        <v>41</v>
      </c>
      <c r="O178" s="76"/>
      <c r="P178" s="199">
        <f>O178*H178</f>
        <v>0</v>
      </c>
      <c r="Q178" s="199">
        <v>1</v>
      </c>
      <c r="R178" s="199">
        <f>Q178*H178</f>
        <v>55.344000000000001</v>
      </c>
      <c r="S178" s="199">
        <v>0</v>
      </c>
      <c r="T178" s="200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01" t="s">
        <v>158</v>
      </c>
      <c r="AT178" s="201" t="s">
        <v>175</v>
      </c>
      <c r="AU178" s="201" t="s">
        <v>121</v>
      </c>
      <c r="AY178" s="18" t="s">
        <v>119</v>
      </c>
      <c r="BE178" s="202">
        <f>IF(N178="základná",J178,0)</f>
        <v>0</v>
      </c>
      <c r="BF178" s="202">
        <f>IF(N178="znížená",J178,0)</f>
        <v>0</v>
      </c>
      <c r="BG178" s="202">
        <f>IF(N178="zákl. prenesená",J178,0)</f>
        <v>0</v>
      </c>
      <c r="BH178" s="202">
        <f>IF(N178="zníž. prenesená",J178,0)</f>
        <v>0</v>
      </c>
      <c r="BI178" s="202">
        <f>IF(N178="nulová",J178,0)</f>
        <v>0</v>
      </c>
      <c r="BJ178" s="18" t="s">
        <v>121</v>
      </c>
      <c r="BK178" s="202">
        <f>ROUND(I178*H178,2)</f>
        <v>0</v>
      </c>
      <c r="BL178" s="18" t="s">
        <v>126</v>
      </c>
      <c r="BM178" s="201" t="s">
        <v>200</v>
      </c>
    </row>
    <row r="179" s="14" customFormat="1">
      <c r="A179" s="14"/>
      <c r="B179" s="211"/>
      <c r="C179" s="14"/>
      <c r="D179" s="204" t="s">
        <v>128</v>
      </c>
      <c r="E179" s="212" t="s">
        <v>1</v>
      </c>
      <c r="F179" s="213" t="s">
        <v>201</v>
      </c>
      <c r="G179" s="14"/>
      <c r="H179" s="214">
        <v>55.344000000000001</v>
      </c>
      <c r="I179" s="215"/>
      <c r="J179" s="14"/>
      <c r="K179" s="14"/>
      <c r="L179" s="211"/>
      <c r="M179" s="216"/>
      <c r="N179" s="217"/>
      <c r="O179" s="217"/>
      <c r="P179" s="217"/>
      <c r="Q179" s="217"/>
      <c r="R179" s="217"/>
      <c r="S179" s="217"/>
      <c r="T179" s="218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12" t="s">
        <v>128</v>
      </c>
      <c r="AU179" s="212" t="s">
        <v>121</v>
      </c>
      <c r="AV179" s="14" t="s">
        <v>121</v>
      </c>
      <c r="AW179" s="14" t="s">
        <v>31</v>
      </c>
      <c r="AX179" s="14" t="s">
        <v>83</v>
      </c>
      <c r="AY179" s="212" t="s">
        <v>119</v>
      </c>
    </row>
    <row r="180" s="2" customFormat="1" ht="16.5" customHeight="1">
      <c r="A180" s="37"/>
      <c r="B180" s="188"/>
      <c r="C180" s="189" t="s">
        <v>202</v>
      </c>
      <c r="D180" s="189" t="s">
        <v>122</v>
      </c>
      <c r="E180" s="190" t="s">
        <v>203</v>
      </c>
      <c r="F180" s="191" t="s">
        <v>204</v>
      </c>
      <c r="G180" s="192" t="s">
        <v>205</v>
      </c>
      <c r="H180" s="193">
        <v>2702.8000000000002</v>
      </c>
      <c r="I180" s="194"/>
      <c r="J180" s="195">
        <f>ROUND(I180*H180,2)</f>
        <v>0</v>
      </c>
      <c r="K180" s="196"/>
      <c r="L180" s="38"/>
      <c r="M180" s="197" t="s">
        <v>1</v>
      </c>
      <c r="N180" s="198" t="s">
        <v>41</v>
      </c>
      <c r="O180" s="76"/>
      <c r="P180" s="199">
        <f>O180*H180</f>
        <v>0</v>
      </c>
      <c r="Q180" s="199">
        <v>0</v>
      </c>
      <c r="R180" s="199">
        <f>Q180*H180</f>
        <v>0</v>
      </c>
      <c r="S180" s="199">
        <v>0</v>
      </c>
      <c r="T180" s="200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01" t="s">
        <v>126</v>
      </c>
      <c r="AT180" s="201" t="s">
        <v>122</v>
      </c>
      <c r="AU180" s="201" t="s">
        <v>121</v>
      </c>
      <c r="AY180" s="18" t="s">
        <v>119</v>
      </c>
      <c r="BE180" s="202">
        <f>IF(N180="základná",J180,0)</f>
        <v>0</v>
      </c>
      <c r="BF180" s="202">
        <f>IF(N180="znížená",J180,0)</f>
        <v>0</v>
      </c>
      <c r="BG180" s="202">
        <f>IF(N180="zákl. prenesená",J180,0)</f>
        <v>0</v>
      </c>
      <c r="BH180" s="202">
        <f>IF(N180="zníž. prenesená",J180,0)</f>
        <v>0</v>
      </c>
      <c r="BI180" s="202">
        <f>IF(N180="nulová",J180,0)</f>
        <v>0</v>
      </c>
      <c r="BJ180" s="18" t="s">
        <v>121</v>
      </c>
      <c r="BK180" s="202">
        <f>ROUND(I180*H180,2)</f>
        <v>0</v>
      </c>
      <c r="BL180" s="18" t="s">
        <v>126</v>
      </c>
      <c r="BM180" s="201" t="s">
        <v>206</v>
      </c>
    </row>
    <row r="181" s="2" customFormat="1" ht="16.5" customHeight="1">
      <c r="A181" s="37"/>
      <c r="B181" s="188"/>
      <c r="C181" s="227" t="s">
        <v>207</v>
      </c>
      <c r="D181" s="227" t="s">
        <v>175</v>
      </c>
      <c r="E181" s="228" t="s">
        <v>208</v>
      </c>
      <c r="F181" s="229" t="s">
        <v>209</v>
      </c>
      <c r="G181" s="230" t="s">
        <v>210</v>
      </c>
      <c r="H181" s="231">
        <v>83.516999999999996</v>
      </c>
      <c r="I181" s="232"/>
      <c r="J181" s="233">
        <f>ROUND(I181*H181,2)</f>
        <v>0</v>
      </c>
      <c r="K181" s="234"/>
      <c r="L181" s="235"/>
      <c r="M181" s="236" t="s">
        <v>1</v>
      </c>
      <c r="N181" s="237" t="s">
        <v>41</v>
      </c>
      <c r="O181" s="76"/>
      <c r="P181" s="199">
        <f>O181*H181</f>
        <v>0</v>
      </c>
      <c r="Q181" s="199">
        <v>0.001</v>
      </c>
      <c r="R181" s="199">
        <f>Q181*H181</f>
        <v>0.083516999999999994</v>
      </c>
      <c r="S181" s="199">
        <v>0</v>
      </c>
      <c r="T181" s="200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01" t="s">
        <v>158</v>
      </c>
      <c r="AT181" s="201" t="s">
        <v>175</v>
      </c>
      <c r="AU181" s="201" t="s">
        <v>121</v>
      </c>
      <c r="AY181" s="18" t="s">
        <v>119</v>
      </c>
      <c r="BE181" s="202">
        <f>IF(N181="základná",J181,0)</f>
        <v>0</v>
      </c>
      <c r="BF181" s="202">
        <f>IF(N181="znížená",J181,0)</f>
        <v>0</v>
      </c>
      <c r="BG181" s="202">
        <f>IF(N181="zákl. prenesená",J181,0)</f>
        <v>0</v>
      </c>
      <c r="BH181" s="202">
        <f>IF(N181="zníž. prenesená",J181,0)</f>
        <v>0</v>
      </c>
      <c r="BI181" s="202">
        <f>IF(N181="nulová",J181,0)</f>
        <v>0</v>
      </c>
      <c r="BJ181" s="18" t="s">
        <v>121</v>
      </c>
      <c r="BK181" s="202">
        <f>ROUND(I181*H181,2)</f>
        <v>0</v>
      </c>
      <c r="BL181" s="18" t="s">
        <v>126</v>
      </c>
      <c r="BM181" s="201" t="s">
        <v>211</v>
      </c>
    </row>
    <row r="182" s="14" customFormat="1">
      <c r="A182" s="14"/>
      <c r="B182" s="211"/>
      <c r="C182" s="14"/>
      <c r="D182" s="204" t="s">
        <v>128</v>
      </c>
      <c r="E182" s="14"/>
      <c r="F182" s="213" t="s">
        <v>212</v>
      </c>
      <c r="G182" s="14"/>
      <c r="H182" s="214">
        <v>83.516999999999996</v>
      </c>
      <c r="I182" s="215"/>
      <c r="J182" s="14"/>
      <c r="K182" s="14"/>
      <c r="L182" s="211"/>
      <c r="M182" s="216"/>
      <c r="N182" s="217"/>
      <c r="O182" s="217"/>
      <c r="P182" s="217"/>
      <c r="Q182" s="217"/>
      <c r="R182" s="217"/>
      <c r="S182" s="217"/>
      <c r="T182" s="218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12" t="s">
        <v>128</v>
      </c>
      <c r="AU182" s="212" t="s">
        <v>121</v>
      </c>
      <c r="AV182" s="14" t="s">
        <v>121</v>
      </c>
      <c r="AW182" s="14" t="s">
        <v>3</v>
      </c>
      <c r="AX182" s="14" t="s">
        <v>83</v>
      </c>
      <c r="AY182" s="212" t="s">
        <v>119</v>
      </c>
    </row>
    <row r="183" s="2" customFormat="1" ht="36" customHeight="1">
      <c r="A183" s="37"/>
      <c r="B183" s="188"/>
      <c r="C183" s="189" t="s">
        <v>213</v>
      </c>
      <c r="D183" s="189" t="s">
        <v>122</v>
      </c>
      <c r="E183" s="190" t="s">
        <v>214</v>
      </c>
      <c r="F183" s="191" t="s">
        <v>215</v>
      </c>
      <c r="G183" s="192" t="s">
        <v>216</v>
      </c>
      <c r="H183" s="193">
        <v>92</v>
      </c>
      <c r="I183" s="194"/>
      <c r="J183" s="195">
        <f>ROUND(I183*H183,2)</f>
        <v>0</v>
      </c>
      <c r="K183" s="196"/>
      <c r="L183" s="38"/>
      <c r="M183" s="197" t="s">
        <v>1</v>
      </c>
      <c r="N183" s="198" t="s">
        <v>41</v>
      </c>
      <c r="O183" s="76"/>
      <c r="P183" s="199">
        <f>O183*H183</f>
        <v>0</v>
      </c>
      <c r="Q183" s="199">
        <v>0</v>
      </c>
      <c r="R183" s="199">
        <f>Q183*H183</f>
        <v>0</v>
      </c>
      <c r="S183" s="199">
        <v>0</v>
      </c>
      <c r="T183" s="200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01" t="s">
        <v>126</v>
      </c>
      <c r="AT183" s="201" t="s">
        <v>122</v>
      </c>
      <c r="AU183" s="201" t="s">
        <v>121</v>
      </c>
      <c r="AY183" s="18" t="s">
        <v>119</v>
      </c>
      <c r="BE183" s="202">
        <f>IF(N183="základná",J183,0)</f>
        <v>0</v>
      </c>
      <c r="BF183" s="202">
        <f>IF(N183="znížená",J183,0)</f>
        <v>0</v>
      </c>
      <c r="BG183" s="202">
        <f>IF(N183="zákl. prenesená",J183,0)</f>
        <v>0</v>
      </c>
      <c r="BH183" s="202">
        <f>IF(N183="zníž. prenesená",J183,0)</f>
        <v>0</v>
      </c>
      <c r="BI183" s="202">
        <f>IF(N183="nulová",J183,0)</f>
        <v>0</v>
      </c>
      <c r="BJ183" s="18" t="s">
        <v>121</v>
      </c>
      <c r="BK183" s="202">
        <f>ROUND(I183*H183,2)</f>
        <v>0</v>
      </c>
      <c r="BL183" s="18" t="s">
        <v>126</v>
      </c>
      <c r="BM183" s="201" t="s">
        <v>217</v>
      </c>
    </row>
    <row r="184" s="2" customFormat="1" ht="24" customHeight="1">
      <c r="A184" s="37"/>
      <c r="B184" s="188"/>
      <c r="C184" s="189" t="s">
        <v>218</v>
      </c>
      <c r="D184" s="189" t="s">
        <v>122</v>
      </c>
      <c r="E184" s="190" t="s">
        <v>219</v>
      </c>
      <c r="F184" s="191" t="s">
        <v>220</v>
      </c>
      <c r="G184" s="192" t="s">
        <v>216</v>
      </c>
      <c r="H184" s="193">
        <v>92</v>
      </c>
      <c r="I184" s="194"/>
      <c r="J184" s="195">
        <f>ROUND(I184*H184,2)</f>
        <v>0</v>
      </c>
      <c r="K184" s="196"/>
      <c r="L184" s="38"/>
      <c r="M184" s="197" t="s">
        <v>1</v>
      </c>
      <c r="N184" s="198" t="s">
        <v>41</v>
      </c>
      <c r="O184" s="76"/>
      <c r="P184" s="199">
        <f>O184*H184</f>
        <v>0</v>
      </c>
      <c r="Q184" s="199">
        <v>0</v>
      </c>
      <c r="R184" s="199">
        <f>Q184*H184</f>
        <v>0</v>
      </c>
      <c r="S184" s="199">
        <v>0</v>
      </c>
      <c r="T184" s="200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01" t="s">
        <v>126</v>
      </c>
      <c r="AT184" s="201" t="s">
        <v>122</v>
      </c>
      <c r="AU184" s="201" t="s">
        <v>121</v>
      </c>
      <c r="AY184" s="18" t="s">
        <v>119</v>
      </c>
      <c r="BE184" s="202">
        <f>IF(N184="základná",J184,0)</f>
        <v>0</v>
      </c>
      <c r="BF184" s="202">
        <f>IF(N184="znížená",J184,0)</f>
        <v>0</v>
      </c>
      <c r="BG184" s="202">
        <f>IF(N184="zákl. prenesená",J184,0)</f>
        <v>0</v>
      </c>
      <c r="BH184" s="202">
        <f>IF(N184="zníž. prenesená",J184,0)</f>
        <v>0</v>
      </c>
      <c r="BI184" s="202">
        <f>IF(N184="nulová",J184,0)</f>
        <v>0</v>
      </c>
      <c r="BJ184" s="18" t="s">
        <v>121</v>
      </c>
      <c r="BK184" s="202">
        <f>ROUND(I184*H184,2)</f>
        <v>0</v>
      </c>
      <c r="BL184" s="18" t="s">
        <v>126</v>
      </c>
      <c r="BM184" s="201" t="s">
        <v>221</v>
      </c>
    </row>
    <row r="185" s="2" customFormat="1" ht="16.5" customHeight="1">
      <c r="A185" s="37"/>
      <c r="B185" s="188"/>
      <c r="C185" s="227" t="s">
        <v>222</v>
      </c>
      <c r="D185" s="227" t="s">
        <v>175</v>
      </c>
      <c r="E185" s="228" t="s">
        <v>223</v>
      </c>
      <c r="F185" s="229" t="s">
        <v>224</v>
      </c>
      <c r="G185" s="230" t="s">
        <v>216</v>
      </c>
      <c r="H185" s="231">
        <v>9</v>
      </c>
      <c r="I185" s="232"/>
      <c r="J185" s="233">
        <f>ROUND(I185*H185,2)</f>
        <v>0</v>
      </c>
      <c r="K185" s="234"/>
      <c r="L185" s="235"/>
      <c r="M185" s="236" t="s">
        <v>1</v>
      </c>
      <c r="N185" s="237" t="s">
        <v>41</v>
      </c>
      <c r="O185" s="76"/>
      <c r="P185" s="199">
        <f>O185*H185</f>
        <v>0</v>
      </c>
      <c r="Q185" s="199">
        <v>0.00029999999999999997</v>
      </c>
      <c r="R185" s="199">
        <f>Q185*H185</f>
        <v>0.0026999999999999997</v>
      </c>
      <c r="S185" s="199">
        <v>0</v>
      </c>
      <c r="T185" s="200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01" t="s">
        <v>158</v>
      </c>
      <c r="AT185" s="201" t="s">
        <v>175</v>
      </c>
      <c r="AU185" s="201" t="s">
        <v>121</v>
      </c>
      <c r="AY185" s="18" t="s">
        <v>119</v>
      </c>
      <c r="BE185" s="202">
        <f>IF(N185="základná",J185,0)</f>
        <v>0</v>
      </c>
      <c r="BF185" s="202">
        <f>IF(N185="znížená",J185,0)</f>
        <v>0</v>
      </c>
      <c r="BG185" s="202">
        <f>IF(N185="zákl. prenesená",J185,0)</f>
        <v>0</v>
      </c>
      <c r="BH185" s="202">
        <f>IF(N185="zníž. prenesená",J185,0)</f>
        <v>0</v>
      </c>
      <c r="BI185" s="202">
        <f>IF(N185="nulová",J185,0)</f>
        <v>0</v>
      </c>
      <c r="BJ185" s="18" t="s">
        <v>121</v>
      </c>
      <c r="BK185" s="202">
        <f>ROUND(I185*H185,2)</f>
        <v>0</v>
      </c>
      <c r="BL185" s="18" t="s">
        <v>126</v>
      </c>
      <c r="BM185" s="201" t="s">
        <v>225</v>
      </c>
    </row>
    <row r="186" s="2" customFormat="1" ht="16.5" customHeight="1">
      <c r="A186" s="37"/>
      <c r="B186" s="188"/>
      <c r="C186" s="227" t="s">
        <v>226</v>
      </c>
      <c r="D186" s="227" t="s">
        <v>175</v>
      </c>
      <c r="E186" s="228" t="s">
        <v>227</v>
      </c>
      <c r="F186" s="229" t="s">
        <v>228</v>
      </c>
      <c r="G186" s="230" t="s">
        <v>216</v>
      </c>
      <c r="H186" s="231">
        <v>28</v>
      </c>
      <c r="I186" s="232"/>
      <c r="J186" s="233">
        <f>ROUND(I186*H186,2)</f>
        <v>0</v>
      </c>
      <c r="K186" s="234"/>
      <c r="L186" s="235"/>
      <c r="M186" s="236" t="s">
        <v>1</v>
      </c>
      <c r="N186" s="237" t="s">
        <v>41</v>
      </c>
      <c r="O186" s="76"/>
      <c r="P186" s="199">
        <f>O186*H186</f>
        <v>0</v>
      </c>
      <c r="Q186" s="199">
        <v>0.00029999999999999997</v>
      </c>
      <c r="R186" s="199">
        <f>Q186*H186</f>
        <v>0.0083999999999999995</v>
      </c>
      <c r="S186" s="199">
        <v>0</v>
      </c>
      <c r="T186" s="200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201" t="s">
        <v>158</v>
      </c>
      <c r="AT186" s="201" t="s">
        <v>175</v>
      </c>
      <c r="AU186" s="201" t="s">
        <v>121</v>
      </c>
      <c r="AY186" s="18" t="s">
        <v>119</v>
      </c>
      <c r="BE186" s="202">
        <f>IF(N186="základná",J186,0)</f>
        <v>0</v>
      </c>
      <c r="BF186" s="202">
        <f>IF(N186="znížená",J186,0)</f>
        <v>0</v>
      </c>
      <c r="BG186" s="202">
        <f>IF(N186="zákl. prenesená",J186,0)</f>
        <v>0</v>
      </c>
      <c r="BH186" s="202">
        <f>IF(N186="zníž. prenesená",J186,0)</f>
        <v>0</v>
      </c>
      <c r="BI186" s="202">
        <f>IF(N186="nulová",J186,0)</f>
        <v>0</v>
      </c>
      <c r="BJ186" s="18" t="s">
        <v>121</v>
      </c>
      <c r="BK186" s="202">
        <f>ROUND(I186*H186,2)</f>
        <v>0</v>
      </c>
      <c r="BL186" s="18" t="s">
        <v>126</v>
      </c>
      <c r="BM186" s="201" t="s">
        <v>229</v>
      </c>
    </row>
    <row r="187" s="2" customFormat="1" ht="16.5" customHeight="1">
      <c r="A187" s="37"/>
      <c r="B187" s="188"/>
      <c r="C187" s="227" t="s">
        <v>230</v>
      </c>
      <c r="D187" s="227" t="s">
        <v>175</v>
      </c>
      <c r="E187" s="228" t="s">
        <v>231</v>
      </c>
      <c r="F187" s="229" t="s">
        <v>232</v>
      </c>
      <c r="G187" s="230" t="s">
        <v>216</v>
      </c>
      <c r="H187" s="231">
        <v>26</v>
      </c>
      <c r="I187" s="232"/>
      <c r="J187" s="233">
        <f>ROUND(I187*H187,2)</f>
        <v>0</v>
      </c>
      <c r="K187" s="234"/>
      <c r="L187" s="235"/>
      <c r="M187" s="236" t="s">
        <v>1</v>
      </c>
      <c r="N187" s="237" t="s">
        <v>41</v>
      </c>
      <c r="O187" s="76"/>
      <c r="P187" s="199">
        <f>O187*H187</f>
        <v>0</v>
      </c>
      <c r="Q187" s="199">
        <v>0.00029999999999999997</v>
      </c>
      <c r="R187" s="199">
        <f>Q187*H187</f>
        <v>0.0077999999999999996</v>
      </c>
      <c r="S187" s="199">
        <v>0</v>
      </c>
      <c r="T187" s="200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01" t="s">
        <v>158</v>
      </c>
      <c r="AT187" s="201" t="s">
        <v>175</v>
      </c>
      <c r="AU187" s="201" t="s">
        <v>121</v>
      </c>
      <c r="AY187" s="18" t="s">
        <v>119</v>
      </c>
      <c r="BE187" s="202">
        <f>IF(N187="základná",J187,0)</f>
        <v>0</v>
      </c>
      <c r="BF187" s="202">
        <f>IF(N187="znížená",J187,0)</f>
        <v>0</v>
      </c>
      <c r="BG187" s="202">
        <f>IF(N187="zákl. prenesená",J187,0)</f>
        <v>0</v>
      </c>
      <c r="BH187" s="202">
        <f>IF(N187="zníž. prenesená",J187,0)</f>
        <v>0</v>
      </c>
      <c r="BI187" s="202">
        <f>IF(N187="nulová",J187,0)</f>
        <v>0</v>
      </c>
      <c r="BJ187" s="18" t="s">
        <v>121</v>
      </c>
      <c r="BK187" s="202">
        <f>ROUND(I187*H187,2)</f>
        <v>0</v>
      </c>
      <c r="BL187" s="18" t="s">
        <v>126</v>
      </c>
      <c r="BM187" s="201" t="s">
        <v>233</v>
      </c>
    </row>
    <row r="188" s="2" customFormat="1" ht="16.5" customHeight="1">
      <c r="A188" s="37"/>
      <c r="B188" s="188"/>
      <c r="C188" s="227" t="s">
        <v>234</v>
      </c>
      <c r="D188" s="227" t="s">
        <v>175</v>
      </c>
      <c r="E188" s="228" t="s">
        <v>235</v>
      </c>
      <c r="F188" s="229" t="s">
        <v>236</v>
      </c>
      <c r="G188" s="230" t="s">
        <v>216</v>
      </c>
      <c r="H188" s="231">
        <v>16</v>
      </c>
      <c r="I188" s="232"/>
      <c r="J188" s="233">
        <f>ROUND(I188*H188,2)</f>
        <v>0</v>
      </c>
      <c r="K188" s="234"/>
      <c r="L188" s="235"/>
      <c r="M188" s="236" t="s">
        <v>1</v>
      </c>
      <c r="N188" s="237" t="s">
        <v>41</v>
      </c>
      <c r="O188" s="76"/>
      <c r="P188" s="199">
        <f>O188*H188</f>
        <v>0</v>
      </c>
      <c r="Q188" s="199">
        <v>0.00029999999999999997</v>
      </c>
      <c r="R188" s="199">
        <f>Q188*H188</f>
        <v>0.0047999999999999996</v>
      </c>
      <c r="S188" s="199">
        <v>0</v>
      </c>
      <c r="T188" s="200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01" t="s">
        <v>158</v>
      </c>
      <c r="AT188" s="201" t="s">
        <v>175</v>
      </c>
      <c r="AU188" s="201" t="s">
        <v>121</v>
      </c>
      <c r="AY188" s="18" t="s">
        <v>119</v>
      </c>
      <c r="BE188" s="202">
        <f>IF(N188="základná",J188,0)</f>
        <v>0</v>
      </c>
      <c r="BF188" s="202">
        <f>IF(N188="znížená",J188,0)</f>
        <v>0</v>
      </c>
      <c r="BG188" s="202">
        <f>IF(N188="zákl. prenesená",J188,0)</f>
        <v>0</v>
      </c>
      <c r="BH188" s="202">
        <f>IF(N188="zníž. prenesená",J188,0)</f>
        <v>0</v>
      </c>
      <c r="BI188" s="202">
        <f>IF(N188="nulová",J188,0)</f>
        <v>0</v>
      </c>
      <c r="BJ188" s="18" t="s">
        <v>121</v>
      </c>
      <c r="BK188" s="202">
        <f>ROUND(I188*H188,2)</f>
        <v>0</v>
      </c>
      <c r="BL188" s="18" t="s">
        <v>126</v>
      </c>
      <c r="BM188" s="201" t="s">
        <v>237</v>
      </c>
    </row>
    <row r="189" s="2" customFormat="1" ht="16.5" customHeight="1">
      <c r="A189" s="37"/>
      <c r="B189" s="188"/>
      <c r="C189" s="227" t="s">
        <v>238</v>
      </c>
      <c r="D189" s="227" t="s">
        <v>175</v>
      </c>
      <c r="E189" s="228" t="s">
        <v>239</v>
      </c>
      <c r="F189" s="229" t="s">
        <v>240</v>
      </c>
      <c r="G189" s="230" t="s">
        <v>216</v>
      </c>
      <c r="H189" s="231">
        <v>13</v>
      </c>
      <c r="I189" s="232"/>
      <c r="J189" s="233">
        <f>ROUND(I189*H189,2)</f>
        <v>0</v>
      </c>
      <c r="K189" s="234"/>
      <c r="L189" s="235"/>
      <c r="M189" s="236" t="s">
        <v>1</v>
      </c>
      <c r="N189" s="237" t="s">
        <v>41</v>
      </c>
      <c r="O189" s="76"/>
      <c r="P189" s="199">
        <f>O189*H189</f>
        <v>0</v>
      </c>
      <c r="Q189" s="199">
        <v>0.00029999999999999997</v>
      </c>
      <c r="R189" s="199">
        <f>Q189*H189</f>
        <v>0.0038999999999999998</v>
      </c>
      <c r="S189" s="199">
        <v>0</v>
      </c>
      <c r="T189" s="200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01" t="s">
        <v>158</v>
      </c>
      <c r="AT189" s="201" t="s">
        <v>175</v>
      </c>
      <c r="AU189" s="201" t="s">
        <v>121</v>
      </c>
      <c r="AY189" s="18" t="s">
        <v>119</v>
      </c>
      <c r="BE189" s="202">
        <f>IF(N189="základná",J189,0)</f>
        <v>0</v>
      </c>
      <c r="BF189" s="202">
        <f>IF(N189="znížená",J189,0)</f>
        <v>0</v>
      </c>
      <c r="BG189" s="202">
        <f>IF(N189="zákl. prenesená",J189,0)</f>
        <v>0</v>
      </c>
      <c r="BH189" s="202">
        <f>IF(N189="zníž. prenesená",J189,0)</f>
        <v>0</v>
      </c>
      <c r="BI189" s="202">
        <f>IF(N189="nulová",J189,0)</f>
        <v>0</v>
      </c>
      <c r="BJ189" s="18" t="s">
        <v>121</v>
      </c>
      <c r="BK189" s="202">
        <f>ROUND(I189*H189,2)</f>
        <v>0</v>
      </c>
      <c r="BL189" s="18" t="s">
        <v>126</v>
      </c>
      <c r="BM189" s="201" t="s">
        <v>241</v>
      </c>
    </row>
    <row r="190" s="2" customFormat="1" ht="24" customHeight="1">
      <c r="A190" s="37"/>
      <c r="B190" s="188"/>
      <c r="C190" s="189" t="s">
        <v>242</v>
      </c>
      <c r="D190" s="189" t="s">
        <v>122</v>
      </c>
      <c r="E190" s="190" t="s">
        <v>243</v>
      </c>
      <c r="F190" s="191" t="s">
        <v>244</v>
      </c>
      <c r="G190" s="192" t="s">
        <v>205</v>
      </c>
      <c r="H190" s="193">
        <v>2702.8000000000002</v>
      </c>
      <c r="I190" s="194"/>
      <c r="J190" s="195">
        <f>ROUND(I190*H190,2)</f>
        <v>0</v>
      </c>
      <c r="K190" s="196"/>
      <c r="L190" s="38"/>
      <c r="M190" s="197" t="s">
        <v>1</v>
      </c>
      <c r="N190" s="198" t="s">
        <v>41</v>
      </c>
      <c r="O190" s="76"/>
      <c r="P190" s="199">
        <f>O190*H190</f>
        <v>0</v>
      </c>
      <c r="Q190" s="199">
        <v>0</v>
      </c>
      <c r="R190" s="199">
        <f>Q190*H190</f>
        <v>0</v>
      </c>
      <c r="S190" s="199">
        <v>0</v>
      </c>
      <c r="T190" s="200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201" t="s">
        <v>126</v>
      </c>
      <c r="AT190" s="201" t="s">
        <v>122</v>
      </c>
      <c r="AU190" s="201" t="s">
        <v>121</v>
      </c>
      <c r="AY190" s="18" t="s">
        <v>119</v>
      </c>
      <c r="BE190" s="202">
        <f>IF(N190="základná",J190,0)</f>
        <v>0</v>
      </c>
      <c r="BF190" s="202">
        <f>IF(N190="znížená",J190,0)</f>
        <v>0</v>
      </c>
      <c r="BG190" s="202">
        <f>IF(N190="zákl. prenesená",J190,0)</f>
        <v>0</v>
      </c>
      <c r="BH190" s="202">
        <f>IF(N190="zníž. prenesená",J190,0)</f>
        <v>0</v>
      </c>
      <c r="BI190" s="202">
        <f>IF(N190="nulová",J190,0)</f>
        <v>0</v>
      </c>
      <c r="BJ190" s="18" t="s">
        <v>121</v>
      </c>
      <c r="BK190" s="202">
        <f>ROUND(I190*H190,2)</f>
        <v>0</v>
      </c>
      <c r="BL190" s="18" t="s">
        <v>126</v>
      </c>
      <c r="BM190" s="201" t="s">
        <v>245</v>
      </c>
    </row>
    <row r="191" s="2" customFormat="1" ht="24" customHeight="1">
      <c r="A191" s="37"/>
      <c r="B191" s="188"/>
      <c r="C191" s="189" t="s">
        <v>246</v>
      </c>
      <c r="D191" s="189" t="s">
        <v>122</v>
      </c>
      <c r="E191" s="190" t="s">
        <v>247</v>
      </c>
      <c r="F191" s="191" t="s">
        <v>248</v>
      </c>
      <c r="G191" s="192" t="s">
        <v>205</v>
      </c>
      <c r="H191" s="193">
        <v>2702.8000000000002</v>
      </c>
      <c r="I191" s="194"/>
      <c r="J191" s="195">
        <f>ROUND(I191*H191,2)</f>
        <v>0</v>
      </c>
      <c r="K191" s="196"/>
      <c r="L191" s="38"/>
      <c r="M191" s="197" t="s">
        <v>1</v>
      </c>
      <c r="N191" s="198" t="s">
        <v>41</v>
      </c>
      <c r="O191" s="76"/>
      <c r="P191" s="199">
        <f>O191*H191</f>
        <v>0</v>
      </c>
      <c r="Q191" s="199">
        <v>0</v>
      </c>
      <c r="R191" s="199">
        <f>Q191*H191</f>
        <v>0</v>
      </c>
      <c r="S191" s="199">
        <v>0</v>
      </c>
      <c r="T191" s="200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01" t="s">
        <v>126</v>
      </c>
      <c r="AT191" s="201" t="s">
        <v>122</v>
      </c>
      <c r="AU191" s="201" t="s">
        <v>121</v>
      </c>
      <c r="AY191" s="18" t="s">
        <v>119</v>
      </c>
      <c r="BE191" s="202">
        <f>IF(N191="základná",J191,0)</f>
        <v>0</v>
      </c>
      <c r="BF191" s="202">
        <f>IF(N191="znížená",J191,0)</f>
        <v>0</v>
      </c>
      <c r="BG191" s="202">
        <f>IF(N191="zákl. prenesená",J191,0)</f>
        <v>0</v>
      </c>
      <c r="BH191" s="202">
        <f>IF(N191="zníž. prenesená",J191,0)</f>
        <v>0</v>
      </c>
      <c r="BI191" s="202">
        <f>IF(N191="nulová",J191,0)</f>
        <v>0</v>
      </c>
      <c r="BJ191" s="18" t="s">
        <v>121</v>
      </c>
      <c r="BK191" s="202">
        <f>ROUND(I191*H191,2)</f>
        <v>0</v>
      </c>
      <c r="BL191" s="18" t="s">
        <v>126</v>
      </c>
      <c r="BM191" s="201" t="s">
        <v>249</v>
      </c>
    </row>
    <row r="192" s="12" customFormat="1" ht="22.8" customHeight="1">
      <c r="A192" s="12"/>
      <c r="B192" s="175"/>
      <c r="C192" s="12"/>
      <c r="D192" s="176" t="s">
        <v>74</v>
      </c>
      <c r="E192" s="186" t="s">
        <v>121</v>
      </c>
      <c r="F192" s="186" t="s">
        <v>250</v>
      </c>
      <c r="G192" s="12"/>
      <c r="H192" s="12"/>
      <c r="I192" s="178"/>
      <c r="J192" s="187">
        <f>BK192</f>
        <v>0</v>
      </c>
      <c r="K192" s="12"/>
      <c r="L192" s="175"/>
      <c r="M192" s="180"/>
      <c r="N192" s="181"/>
      <c r="O192" s="181"/>
      <c r="P192" s="182">
        <f>SUM(P193:P197)</f>
        <v>0</v>
      </c>
      <c r="Q192" s="181"/>
      <c r="R192" s="182">
        <f>SUM(R193:R197)</f>
        <v>0.052438600000000002</v>
      </c>
      <c r="S192" s="181"/>
      <c r="T192" s="183">
        <f>SUM(T193:T197)</f>
        <v>0</v>
      </c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R192" s="176" t="s">
        <v>83</v>
      </c>
      <c r="AT192" s="184" t="s">
        <v>74</v>
      </c>
      <c r="AU192" s="184" t="s">
        <v>83</v>
      </c>
      <c r="AY192" s="176" t="s">
        <v>119</v>
      </c>
      <c r="BK192" s="185">
        <f>SUM(BK193:BK197)</f>
        <v>0</v>
      </c>
    </row>
    <row r="193" s="2" customFormat="1" ht="24" customHeight="1">
      <c r="A193" s="37"/>
      <c r="B193" s="188"/>
      <c r="C193" s="189" t="s">
        <v>251</v>
      </c>
      <c r="D193" s="189" t="s">
        <v>122</v>
      </c>
      <c r="E193" s="190" t="s">
        <v>252</v>
      </c>
      <c r="F193" s="191" t="s">
        <v>253</v>
      </c>
      <c r="G193" s="192" t="s">
        <v>205</v>
      </c>
      <c r="H193" s="193">
        <v>69.180000000000007</v>
      </c>
      <c r="I193" s="194"/>
      <c r="J193" s="195">
        <f>ROUND(I193*H193,2)</f>
        <v>0</v>
      </c>
      <c r="K193" s="196"/>
      <c r="L193" s="38"/>
      <c r="M193" s="197" t="s">
        <v>1</v>
      </c>
      <c r="N193" s="198" t="s">
        <v>41</v>
      </c>
      <c r="O193" s="76"/>
      <c r="P193" s="199">
        <f>O193*H193</f>
        <v>0</v>
      </c>
      <c r="Q193" s="199">
        <v>0.00035</v>
      </c>
      <c r="R193" s="199">
        <f>Q193*H193</f>
        <v>0.024213000000000002</v>
      </c>
      <c r="S193" s="199">
        <v>0</v>
      </c>
      <c r="T193" s="200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201" t="s">
        <v>126</v>
      </c>
      <c r="AT193" s="201" t="s">
        <v>122</v>
      </c>
      <c r="AU193" s="201" t="s">
        <v>121</v>
      </c>
      <c r="AY193" s="18" t="s">
        <v>119</v>
      </c>
      <c r="BE193" s="202">
        <f>IF(N193="základná",J193,0)</f>
        <v>0</v>
      </c>
      <c r="BF193" s="202">
        <f>IF(N193="znížená",J193,0)</f>
        <v>0</v>
      </c>
      <c r="BG193" s="202">
        <f>IF(N193="zákl. prenesená",J193,0)</f>
        <v>0</v>
      </c>
      <c r="BH193" s="202">
        <f>IF(N193="zníž. prenesená",J193,0)</f>
        <v>0</v>
      </c>
      <c r="BI193" s="202">
        <f>IF(N193="nulová",J193,0)</f>
        <v>0</v>
      </c>
      <c r="BJ193" s="18" t="s">
        <v>121</v>
      </c>
      <c r="BK193" s="202">
        <f>ROUND(I193*H193,2)</f>
        <v>0</v>
      </c>
      <c r="BL193" s="18" t="s">
        <v>126</v>
      </c>
      <c r="BM193" s="201" t="s">
        <v>254</v>
      </c>
    </row>
    <row r="194" s="14" customFormat="1">
      <c r="A194" s="14"/>
      <c r="B194" s="211"/>
      <c r="C194" s="14"/>
      <c r="D194" s="204" t="s">
        <v>128</v>
      </c>
      <c r="E194" s="212" t="s">
        <v>1</v>
      </c>
      <c r="F194" s="213" t="s">
        <v>255</v>
      </c>
      <c r="G194" s="14"/>
      <c r="H194" s="214">
        <v>69.180000000000007</v>
      </c>
      <c r="I194" s="215"/>
      <c r="J194" s="14"/>
      <c r="K194" s="14"/>
      <c r="L194" s="211"/>
      <c r="M194" s="216"/>
      <c r="N194" s="217"/>
      <c r="O194" s="217"/>
      <c r="P194" s="217"/>
      <c r="Q194" s="217"/>
      <c r="R194" s="217"/>
      <c r="S194" s="217"/>
      <c r="T194" s="218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12" t="s">
        <v>128</v>
      </c>
      <c r="AU194" s="212" t="s">
        <v>121</v>
      </c>
      <c r="AV194" s="14" t="s">
        <v>121</v>
      </c>
      <c r="AW194" s="14" t="s">
        <v>31</v>
      </c>
      <c r="AX194" s="14" t="s">
        <v>75</v>
      </c>
      <c r="AY194" s="212" t="s">
        <v>119</v>
      </c>
    </row>
    <row r="195" s="15" customFormat="1">
      <c r="A195" s="15"/>
      <c r="B195" s="219"/>
      <c r="C195" s="15"/>
      <c r="D195" s="204" t="s">
        <v>128</v>
      </c>
      <c r="E195" s="220" t="s">
        <v>1</v>
      </c>
      <c r="F195" s="221" t="s">
        <v>135</v>
      </c>
      <c r="G195" s="15"/>
      <c r="H195" s="222">
        <v>69.180000000000007</v>
      </c>
      <c r="I195" s="223"/>
      <c r="J195" s="15"/>
      <c r="K195" s="15"/>
      <c r="L195" s="219"/>
      <c r="M195" s="224"/>
      <c r="N195" s="225"/>
      <c r="O195" s="225"/>
      <c r="P195" s="225"/>
      <c r="Q195" s="225"/>
      <c r="R195" s="225"/>
      <c r="S195" s="225"/>
      <c r="T195" s="226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  <c r="AT195" s="220" t="s">
        <v>128</v>
      </c>
      <c r="AU195" s="220" t="s">
        <v>121</v>
      </c>
      <c r="AV195" s="15" t="s">
        <v>126</v>
      </c>
      <c r="AW195" s="15" t="s">
        <v>31</v>
      </c>
      <c r="AX195" s="15" t="s">
        <v>83</v>
      </c>
      <c r="AY195" s="220" t="s">
        <v>119</v>
      </c>
    </row>
    <row r="196" s="2" customFormat="1" ht="16.5" customHeight="1">
      <c r="A196" s="37"/>
      <c r="B196" s="188"/>
      <c r="C196" s="227" t="s">
        <v>256</v>
      </c>
      <c r="D196" s="227" t="s">
        <v>175</v>
      </c>
      <c r="E196" s="228" t="s">
        <v>257</v>
      </c>
      <c r="F196" s="229" t="s">
        <v>258</v>
      </c>
      <c r="G196" s="230" t="s">
        <v>205</v>
      </c>
      <c r="H196" s="231">
        <v>70.563999999999993</v>
      </c>
      <c r="I196" s="232"/>
      <c r="J196" s="233">
        <f>ROUND(I196*H196,2)</f>
        <v>0</v>
      </c>
      <c r="K196" s="234"/>
      <c r="L196" s="235"/>
      <c r="M196" s="236" t="s">
        <v>1</v>
      </c>
      <c r="N196" s="237" t="s">
        <v>41</v>
      </c>
      <c r="O196" s="76"/>
      <c r="P196" s="199">
        <f>O196*H196</f>
        <v>0</v>
      </c>
      <c r="Q196" s="199">
        <v>0.00040000000000000002</v>
      </c>
      <c r="R196" s="199">
        <f>Q196*H196</f>
        <v>0.0282256</v>
      </c>
      <c r="S196" s="199">
        <v>0</v>
      </c>
      <c r="T196" s="200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201" t="s">
        <v>158</v>
      </c>
      <c r="AT196" s="201" t="s">
        <v>175</v>
      </c>
      <c r="AU196" s="201" t="s">
        <v>121</v>
      </c>
      <c r="AY196" s="18" t="s">
        <v>119</v>
      </c>
      <c r="BE196" s="202">
        <f>IF(N196="základná",J196,0)</f>
        <v>0</v>
      </c>
      <c r="BF196" s="202">
        <f>IF(N196="znížená",J196,0)</f>
        <v>0</v>
      </c>
      <c r="BG196" s="202">
        <f>IF(N196="zákl. prenesená",J196,0)</f>
        <v>0</v>
      </c>
      <c r="BH196" s="202">
        <f>IF(N196="zníž. prenesená",J196,0)</f>
        <v>0</v>
      </c>
      <c r="BI196" s="202">
        <f>IF(N196="nulová",J196,0)</f>
        <v>0</v>
      </c>
      <c r="BJ196" s="18" t="s">
        <v>121</v>
      </c>
      <c r="BK196" s="202">
        <f>ROUND(I196*H196,2)</f>
        <v>0</v>
      </c>
      <c r="BL196" s="18" t="s">
        <v>126</v>
      </c>
      <c r="BM196" s="201" t="s">
        <v>259</v>
      </c>
    </row>
    <row r="197" s="14" customFormat="1">
      <c r="A197" s="14"/>
      <c r="B197" s="211"/>
      <c r="C197" s="14"/>
      <c r="D197" s="204" t="s">
        <v>128</v>
      </c>
      <c r="E197" s="14"/>
      <c r="F197" s="213" t="s">
        <v>260</v>
      </c>
      <c r="G197" s="14"/>
      <c r="H197" s="214">
        <v>70.563999999999993</v>
      </c>
      <c r="I197" s="215"/>
      <c r="J197" s="14"/>
      <c r="K197" s="14"/>
      <c r="L197" s="211"/>
      <c r="M197" s="216"/>
      <c r="N197" s="217"/>
      <c r="O197" s="217"/>
      <c r="P197" s="217"/>
      <c r="Q197" s="217"/>
      <c r="R197" s="217"/>
      <c r="S197" s="217"/>
      <c r="T197" s="218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12" t="s">
        <v>128</v>
      </c>
      <c r="AU197" s="212" t="s">
        <v>121</v>
      </c>
      <c r="AV197" s="14" t="s">
        <v>121</v>
      </c>
      <c r="AW197" s="14" t="s">
        <v>3</v>
      </c>
      <c r="AX197" s="14" t="s">
        <v>83</v>
      </c>
      <c r="AY197" s="212" t="s">
        <v>119</v>
      </c>
    </row>
    <row r="198" s="12" customFormat="1" ht="22.8" customHeight="1">
      <c r="A198" s="12"/>
      <c r="B198" s="175"/>
      <c r="C198" s="12"/>
      <c r="D198" s="176" t="s">
        <v>74</v>
      </c>
      <c r="E198" s="186" t="s">
        <v>261</v>
      </c>
      <c r="F198" s="186" t="s">
        <v>262</v>
      </c>
      <c r="G198" s="12"/>
      <c r="H198" s="12"/>
      <c r="I198" s="178"/>
      <c r="J198" s="187">
        <f>BK198</f>
        <v>0</v>
      </c>
      <c r="K198" s="12"/>
      <c r="L198" s="175"/>
      <c r="M198" s="180"/>
      <c r="N198" s="181"/>
      <c r="O198" s="181"/>
      <c r="P198" s="182">
        <f>P199</f>
        <v>0</v>
      </c>
      <c r="Q198" s="181"/>
      <c r="R198" s="182">
        <f>R199</f>
        <v>0</v>
      </c>
      <c r="S198" s="181"/>
      <c r="T198" s="183">
        <f>T199</f>
        <v>0</v>
      </c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R198" s="176" t="s">
        <v>83</v>
      </c>
      <c r="AT198" s="184" t="s">
        <v>74</v>
      </c>
      <c r="AU198" s="184" t="s">
        <v>83</v>
      </c>
      <c r="AY198" s="176" t="s">
        <v>119</v>
      </c>
      <c r="BK198" s="185">
        <f>BK199</f>
        <v>0</v>
      </c>
    </row>
    <row r="199" s="2" customFormat="1" ht="24" customHeight="1">
      <c r="A199" s="37"/>
      <c r="B199" s="188"/>
      <c r="C199" s="189" t="s">
        <v>263</v>
      </c>
      <c r="D199" s="189" t="s">
        <v>122</v>
      </c>
      <c r="E199" s="190" t="s">
        <v>264</v>
      </c>
      <c r="F199" s="191" t="s">
        <v>265</v>
      </c>
      <c r="G199" s="192" t="s">
        <v>178</v>
      </c>
      <c r="H199" s="193">
        <v>192.28700000000001</v>
      </c>
      <c r="I199" s="194"/>
      <c r="J199" s="195">
        <f>ROUND(I199*H199,2)</f>
        <v>0</v>
      </c>
      <c r="K199" s="196"/>
      <c r="L199" s="38"/>
      <c r="M199" s="197" t="s">
        <v>1</v>
      </c>
      <c r="N199" s="198" t="s">
        <v>41</v>
      </c>
      <c r="O199" s="76"/>
      <c r="P199" s="199">
        <f>O199*H199</f>
        <v>0</v>
      </c>
      <c r="Q199" s="199">
        <v>0</v>
      </c>
      <c r="R199" s="199">
        <f>Q199*H199</f>
        <v>0</v>
      </c>
      <c r="S199" s="199">
        <v>0</v>
      </c>
      <c r="T199" s="200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201" t="s">
        <v>126</v>
      </c>
      <c r="AT199" s="201" t="s">
        <v>122</v>
      </c>
      <c r="AU199" s="201" t="s">
        <v>121</v>
      </c>
      <c r="AY199" s="18" t="s">
        <v>119</v>
      </c>
      <c r="BE199" s="202">
        <f>IF(N199="základná",J199,0)</f>
        <v>0</v>
      </c>
      <c r="BF199" s="202">
        <f>IF(N199="znížená",J199,0)</f>
        <v>0</v>
      </c>
      <c r="BG199" s="202">
        <f>IF(N199="zákl. prenesená",J199,0)</f>
        <v>0</v>
      </c>
      <c r="BH199" s="202">
        <f>IF(N199="zníž. prenesená",J199,0)</f>
        <v>0</v>
      </c>
      <c r="BI199" s="202">
        <f>IF(N199="nulová",J199,0)</f>
        <v>0</v>
      </c>
      <c r="BJ199" s="18" t="s">
        <v>121</v>
      </c>
      <c r="BK199" s="202">
        <f>ROUND(I199*H199,2)</f>
        <v>0</v>
      </c>
      <c r="BL199" s="18" t="s">
        <v>126</v>
      </c>
      <c r="BM199" s="201" t="s">
        <v>266</v>
      </c>
    </row>
    <row r="200" s="12" customFormat="1" ht="25.92" customHeight="1">
      <c r="A200" s="12"/>
      <c r="B200" s="175"/>
      <c r="C200" s="12"/>
      <c r="D200" s="176" t="s">
        <v>74</v>
      </c>
      <c r="E200" s="177" t="s">
        <v>267</v>
      </c>
      <c r="F200" s="177" t="s">
        <v>268</v>
      </c>
      <c r="G200" s="12"/>
      <c r="H200" s="12"/>
      <c r="I200" s="178"/>
      <c r="J200" s="179">
        <f>BK200</f>
        <v>0</v>
      </c>
      <c r="K200" s="12"/>
      <c r="L200" s="175"/>
      <c r="M200" s="180"/>
      <c r="N200" s="181"/>
      <c r="O200" s="181"/>
      <c r="P200" s="182">
        <f>P201</f>
        <v>0</v>
      </c>
      <c r="Q200" s="181"/>
      <c r="R200" s="182">
        <f>R201</f>
        <v>47.696463500000007</v>
      </c>
      <c r="S200" s="181"/>
      <c r="T200" s="183">
        <f>T201</f>
        <v>0</v>
      </c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R200" s="176" t="s">
        <v>121</v>
      </c>
      <c r="AT200" s="184" t="s">
        <v>74</v>
      </c>
      <c r="AU200" s="184" t="s">
        <v>75</v>
      </c>
      <c r="AY200" s="176" t="s">
        <v>119</v>
      </c>
      <c r="BK200" s="185">
        <f>BK201</f>
        <v>0</v>
      </c>
    </row>
    <row r="201" s="12" customFormat="1" ht="22.8" customHeight="1">
      <c r="A201" s="12"/>
      <c r="B201" s="175"/>
      <c r="C201" s="12"/>
      <c r="D201" s="176" t="s">
        <v>74</v>
      </c>
      <c r="E201" s="186" t="s">
        <v>269</v>
      </c>
      <c r="F201" s="186" t="s">
        <v>270</v>
      </c>
      <c r="G201" s="12"/>
      <c r="H201" s="12"/>
      <c r="I201" s="178"/>
      <c r="J201" s="187">
        <f>BK201</f>
        <v>0</v>
      </c>
      <c r="K201" s="12"/>
      <c r="L201" s="175"/>
      <c r="M201" s="180"/>
      <c r="N201" s="181"/>
      <c r="O201" s="181"/>
      <c r="P201" s="182">
        <f>SUM(P202:P210)</f>
        <v>0</v>
      </c>
      <c r="Q201" s="181"/>
      <c r="R201" s="182">
        <f>SUM(R202:R210)</f>
        <v>47.696463500000007</v>
      </c>
      <c r="S201" s="181"/>
      <c r="T201" s="183">
        <f>SUM(T202:T210)</f>
        <v>0</v>
      </c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R201" s="176" t="s">
        <v>121</v>
      </c>
      <c r="AT201" s="184" t="s">
        <v>74</v>
      </c>
      <c r="AU201" s="184" t="s">
        <v>83</v>
      </c>
      <c r="AY201" s="176" t="s">
        <v>119</v>
      </c>
      <c r="BK201" s="185">
        <f>SUM(BK202:BK210)</f>
        <v>0</v>
      </c>
    </row>
    <row r="202" s="2" customFormat="1" ht="24" customHeight="1">
      <c r="A202" s="37"/>
      <c r="B202" s="188"/>
      <c r="C202" s="189" t="s">
        <v>271</v>
      </c>
      <c r="D202" s="189" t="s">
        <v>122</v>
      </c>
      <c r="E202" s="190" t="s">
        <v>272</v>
      </c>
      <c r="F202" s="191" t="s">
        <v>273</v>
      </c>
      <c r="G202" s="192" t="s">
        <v>205</v>
      </c>
      <c r="H202" s="193">
        <v>220.358</v>
      </c>
      <c r="I202" s="194"/>
      <c r="J202" s="195">
        <f>ROUND(I202*H202,2)</f>
        <v>0</v>
      </c>
      <c r="K202" s="196"/>
      <c r="L202" s="38"/>
      <c r="M202" s="197" t="s">
        <v>1</v>
      </c>
      <c r="N202" s="198" t="s">
        <v>41</v>
      </c>
      <c r="O202" s="76"/>
      <c r="P202" s="199">
        <f>O202*H202</f>
        <v>0</v>
      </c>
      <c r="Q202" s="199">
        <v>0.13325000000000001</v>
      </c>
      <c r="R202" s="199">
        <f>Q202*H202</f>
        <v>29.362703500000002</v>
      </c>
      <c r="S202" s="199">
        <v>0</v>
      </c>
      <c r="T202" s="200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201" t="s">
        <v>207</v>
      </c>
      <c r="AT202" s="201" t="s">
        <v>122</v>
      </c>
      <c r="AU202" s="201" t="s">
        <v>121</v>
      </c>
      <c r="AY202" s="18" t="s">
        <v>119</v>
      </c>
      <c r="BE202" s="202">
        <f>IF(N202="základná",J202,0)</f>
        <v>0</v>
      </c>
      <c r="BF202" s="202">
        <f>IF(N202="znížená",J202,0)</f>
        <v>0</v>
      </c>
      <c r="BG202" s="202">
        <f>IF(N202="zákl. prenesená",J202,0)</f>
        <v>0</v>
      </c>
      <c r="BH202" s="202">
        <f>IF(N202="zníž. prenesená",J202,0)</f>
        <v>0</v>
      </c>
      <c r="BI202" s="202">
        <f>IF(N202="nulová",J202,0)</f>
        <v>0</v>
      </c>
      <c r="BJ202" s="18" t="s">
        <v>121</v>
      </c>
      <c r="BK202" s="202">
        <f>ROUND(I202*H202,2)</f>
        <v>0</v>
      </c>
      <c r="BL202" s="18" t="s">
        <v>207</v>
      </c>
      <c r="BM202" s="201" t="s">
        <v>274</v>
      </c>
    </row>
    <row r="203" s="13" customFormat="1">
      <c r="A203" s="13"/>
      <c r="B203" s="203"/>
      <c r="C203" s="13"/>
      <c r="D203" s="204" t="s">
        <v>128</v>
      </c>
      <c r="E203" s="205" t="s">
        <v>1</v>
      </c>
      <c r="F203" s="206" t="s">
        <v>129</v>
      </c>
      <c r="G203" s="13"/>
      <c r="H203" s="205" t="s">
        <v>1</v>
      </c>
      <c r="I203" s="207"/>
      <c r="J203" s="13"/>
      <c r="K203" s="13"/>
      <c r="L203" s="203"/>
      <c r="M203" s="208"/>
      <c r="N203" s="209"/>
      <c r="O203" s="209"/>
      <c r="P203" s="209"/>
      <c r="Q203" s="209"/>
      <c r="R203" s="209"/>
      <c r="S203" s="209"/>
      <c r="T203" s="210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05" t="s">
        <v>128</v>
      </c>
      <c r="AU203" s="205" t="s">
        <v>121</v>
      </c>
      <c r="AV203" s="13" t="s">
        <v>83</v>
      </c>
      <c r="AW203" s="13" t="s">
        <v>31</v>
      </c>
      <c r="AX203" s="13" t="s">
        <v>75</v>
      </c>
      <c r="AY203" s="205" t="s">
        <v>119</v>
      </c>
    </row>
    <row r="204" s="14" customFormat="1">
      <c r="A204" s="14"/>
      <c r="B204" s="211"/>
      <c r="C204" s="14"/>
      <c r="D204" s="204" t="s">
        <v>128</v>
      </c>
      <c r="E204" s="212" t="s">
        <v>1</v>
      </c>
      <c r="F204" s="213" t="s">
        <v>275</v>
      </c>
      <c r="G204" s="14"/>
      <c r="H204" s="214">
        <v>95.378</v>
      </c>
      <c r="I204" s="215"/>
      <c r="J204" s="14"/>
      <c r="K204" s="14"/>
      <c r="L204" s="211"/>
      <c r="M204" s="216"/>
      <c r="N204" s="217"/>
      <c r="O204" s="217"/>
      <c r="P204" s="217"/>
      <c r="Q204" s="217"/>
      <c r="R204" s="217"/>
      <c r="S204" s="217"/>
      <c r="T204" s="218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12" t="s">
        <v>128</v>
      </c>
      <c r="AU204" s="212" t="s">
        <v>121</v>
      </c>
      <c r="AV204" s="14" t="s">
        <v>121</v>
      </c>
      <c r="AW204" s="14" t="s">
        <v>31</v>
      </c>
      <c r="AX204" s="14" t="s">
        <v>75</v>
      </c>
      <c r="AY204" s="212" t="s">
        <v>119</v>
      </c>
    </row>
    <row r="205" s="13" customFormat="1">
      <c r="A205" s="13"/>
      <c r="B205" s="203"/>
      <c r="C205" s="13"/>
      <c r="D205" s="204" t="s">
        <v>128</v>
      </c>
      <c r="E205" s="205" t="s">
        <v>1</v>
      </c>
      <c r="F205" s="206" t="s">
        <v>132</v>
      </c>
      <c r="G205" s="13"/>
      <c r="H205" s="205" t="s">
        <v>1</v>
      </c>
      <c r="I205" s="207"/>
      <c r="J205" s="13"/>
      <c r="K205" s="13"/>
      <c r="L205" s="203"/>
      <c r="M205" s="208"/>
      <c r="N205" s="209"/>
      <c r="O205" s="209"/>
      <c r="P205" s="209"/>
      <c r="Q205" s="209"/>
      <c r="R205" s="209"/>
      <c r="S205" s="209"/>
      <c r="T205" s="210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05" t="s">
        <v>128</v>
      </c>
      <c r="AU205" s="205" t="s">
        <v>121</v>
      </c>
      <c r="AV205" s="13" t="s">
        <v>83</v>
      </c>
      <c r="AW205" s="13" t="s">
        <v>31</v>
      </c>
      <c r="AX205" s="13" t="s">
        <v>75</v>
      </c>
      <c r="AY205" s="205" t="s">
        <v>119</v>
      </c>
    </row>
    <row r="206" s="14" customFormat="1">
      <c r="A206" s="14"/>
      <c r="B206" s="211"/>
      <c r="C206" s="14"/>
      <c r="D206" s="204" t="s">
        <v>128</v>
      </c>
      <c r="E206" s="212" t="s">
        <v>1</v>
      </c>
      <c r="F206" s="213" t="s">
        <v>276</v>
      </c>
      <c r="G206" s="14"/>
      <c r="H206" s="214">
        <v>124.98</v>
      </c>
      <c r="I206" s="215"/>
      <c r="J206" s="14"/>
      <c r="K206" s="14"/>
      <c r="L206" s="211"/>
      <c r="M206" s="216"/>
      <c r="N206" s="217"/>
      <c r="O206" s="217"/>
      <c r="P206" s="217"/>
      <c r="Q206" s="217"/>
      <c r="R206" s="217"/>
      <c r="S206" s="217"/>
      <c r="T206" s="218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12" t="s">
        <v>128</v>
      </c>
      <c r="AU206" s="212" t="s">
        <v>121</v>
      </c>
      <c r="AV206" s="14" t="s">
        <v>121</v>
      </c>
      <c r="AW206" s="14" t="s">
        <v>31</v>
      </c>
      <c r="AX206" s="14" t="s">
        <v>75</v>
      </c>
      <c r="AY206" s="212" t="s">
        <v>119</v>
      </c>
    </row>
    <row r="207" s="15" customFormat="1">
      <c r="A207" s="15"/>
      <c r="B207" s="219"/>
      <c r="C207" s="15"/>
      <c r="D207" s="204" t="s">
        <v>128</v>
      </c>
      <c r="E207" s="220" t="s">
        <v>1</v>
      </c>
      <c r="F207" s="221" t="s">
        <v>135</v>
      </c>
      <c r="G207" s="15"/>
      <c r="H207" s="222">
        <v>220.358</v>
      </c>
      <c r="I207" s="223"/>
      <c r="J207" s="15"/>
      <c r="K207" s="15"/>
      <c r="L207" s="219"/>
      <c r="M207" s="224"/>
      <c r="N207" s="225"/>
      <c r="O207" s="225"/>
      <c r="P207" s="225"/>
      <c r="Q207" s="225"/>
      <c r="R207" s="225"/>
      <c r="S207" s="225"/>
      <c r="T207" s="226"/>
      <c r="U207" s="15"/>
      <c r="V207" s="15"/>
      <c r="W207" s="15"/>
      <c r="X207" s="15"/>
      <c r="Y207" s="15"/>
      <c r="Z207" s="15"/>
      <c r="AA207" s="15"/>
      <c r="AB207" s="15"/>
      <c r="AC207" s="15"/>
      <c r="AD207" s="15"/>
      <c r="AE207" s="15"/>
      <c r="AT207" s="220" t="s">
        <v>128</v>
      </c>
      <c r="AU207" s="220" t="s">
        <v>121</v>
      </c>
      <c r="AV207" s="15" t="s">
        <v>126</v>
      </c>
      <c r="AW207" s="15" t="s">
        <v>31</v>
      </c>
      <c r="AX207" s="15" t="s">
        <v>83</v>
      </c>
      <c r="AY207" s="220" t="s">
        <v>119</v>
      </c>
    </row>
    <row r="208" s="2" customFormat="1" ht="24" customHeight="1">
      <c r="A208" s="37"/>
      <c r="B208" s="188"/>
      <c r="C208" s="227" t="s">
        <v>277</v>
      </c>
      <c r="D208" s="227" t="s">
        <v>175</v>
      </c>
      <c r="E208" s="228" t="s">
        <v>278</v>
      </c>
      <c r="F208" s="229" t="s">
        <v>279</v>
      </c>
      <c r="G208" s="230" t="s">
        <v>205</v>
      </c>
      <c r="H208" s="231">
        <v>229.172</v>
      </c>
      <c r="I208" s="232"/>
      <c r="J208" s="233">
        <f>ROUND(I208*H208,2)</f>
        <v>0</v>
      </c>
      <c r="K208" s="234"/>
      <c r="L208" s="235"/>
      <c r="M208" s="236" t="s">
        <v>1</v>
      </c>
      <c r="N208" s="237" t="s">
        <v>41</v>
      </c>
      <c r="O208" s="76"/>
      <c r="P208" s="199">
        <f>O208*H208</f>
        <v>0</v>
      </c>
      <c r="Q208" s="199">
        <v>0.080000000000000002</v>
      </c>
      <c r="R208" s="199">
        <f>Q208*H208</f>
        <v>18.333760000000002</v>
      </c>
      <c r="S208" s="199">
        <v>0</v>
      </c>
      <c r="T208" s="200">
        <f>S208*H208</f>
        <v>0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201" t="s">
        <v>280</v>
      </c>
      <c r="AT208" s="201" t="s">
        <v>175</v>
      </c>
      <c r="AU208" s="201" t="s">
        <v>121</v>
      </c>
      <c r="AY208" s="18" t="s">
        <v>119</v>
      </c>
      <c r="BE208" s="202">
        <f>IF(N208="základná",J208,0)</f>
        <v>0</v>
      </c>
      <c r="BF208" s="202">
        <f>IF(N208="znížená",J208,0)</f>
        <v>0</v>
      </c>
      <c r="BG208" s="202">
        <f>IF(N208="zákl. prenesená",J208,0)</f>
        <v>0</v>
      </c>
      <c r="BH208" s="202">
        <f>IF(N208="zníž. prenesená",J208,0)</f>
        <v>0</v>
      </c>
      <c r="BI208" s="202">
        <f>IF(N208="nulová",J208,0)</f>
        <v>0</v>
      </c>
      <c r="BJ208" s="18" t="s">
        <v>121</v>
      </c>
      <c r="BK208" s="202">
        <f>ROUND(I208*H208,2)</f>
        <v>0</v>
      </c>
      <c r="BL208" s="18" t="s">
        <v>207</v>
      </c>
      <c r="BM208" s="201" t="s">
        <v>281</v>
      </c>
    </row>
    <row r="209" s="14" customFormat="1">
      <c r="A209" s="14"/>
      <c r="B209" s="211"/>
      <c r="C209" s="14"/>
      <c r="D209" s="204" t="s">
        <v>128</v>
      </c>
      <c r="E209" s="14"/>
      <c r="F209" s="213" t="s">
        <v>282</v>
      </c>
      <c r="G209" s="14"/>
      <c r="H209" s="214">
        <v>229.172</v>
      </c>
      <c r="I209" s="215"/>
      <c r="J209" s="14"/>
      <c r="K209" s="14"/>
      <c r="L209" s="211"/>
      <c r="M209" s="216"/>
      <c r="N209" s="217"/>
      <c r="O209" s="217"/>
      <c r="P209" s="217"/>
      <c r="Q209" s="217"/>
      <c r="R209" s="217"/>
      <c r="S209" s="217"/>
      <c r="T209" s="218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12" t="s">
        <v>128</v>
      </c>
      <c r="AU209" s="212" t="s">
        <v>121</v>
      </c>
      <c r="AV209" s="14" t="s">
        <v>121</v>
      </c>
      <c r="AW209" s="14" t="s">
        <v>3</v>
      </c>
      <c r="AX209" s="14" t="s">
        <v>83</v>
      </c>
      <c r="AY209" s="212" t="s">
        <v>119</v>
      </c>
    </row>
    <row r="210" s="2" customFormat="1" ht="24" customHeight="1">
      <c r="A210" s="37"/>
      <c r="B210" s="188"/>
      <c r="C210" s="189" t="s">
        <v>280</v>
      </c>
      <c r="D210" s="189" t="s">
        <v>122</v>
      </c>
      <c r="E210" s="190" t="s">
        <v>283</v>
      </c>
      <c r="F210" s="191" t="s">
        <v>284</v>
      </c>
      <c r="G210" s="192" t="s">
        <v>178</v>
      </c>
      <c r="H210" s="193">
        <v>47.695999999999998</v>
      </c>
      <c r="I210" s="194"/>
      <c r="J210" s="195">
        <f>ROUND(I210*H210,2)</f>
        <v>0</v>
      </c>
      <c r="K210" s="196"/>
      <c r="L210" s="38"/>
      <c r="M210" s="238" t="s">
        <v>1</v>
      </c>
      <c r="N210" s="239" t="s">
        <v>41</v>
      </c>
      <c r="O210" s="240"/>
      <c r="P210" s="241">
        <f>O210*H210</f>
        <v>0</v>
      </c>
      <c r="Q210" s="241">
        <v>0</v>
      </c>
      <c r="R210" s="241">
        <f>Q210*H210</f>
        <v>0</v>
      </c>
      <c r="S210" s="241">
        <v>0</v>
      </c>
      <c r="T210" s="242">
        <f>S210*H210</f>
        <v>0</v>
      </c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201" t="s">
        <v>207</v>
      </c>
      <c r="AT210" s="201" t="s">
        <v>122</v>
      </c>
      <c r="AU210" s="201" t="s">
        <v>121</v>
      </c>
      <c r="AY210" s="18" t="s">
        <v>119</v>
      </c>
      <c r="BE210" s="202">
        <f>IF(N210="základná",J210,0)</f>
        <v>0</v>
      </c>
      <c r="BF210" s="202">
        <f>IF(N210="znížená",J210,0)</f>
        <v>0</v>
      </c>
      <c r="BG210" s="202">
        <f>IF(N210="zákl. prenesená",J210,0)</f>
        <v>0</v>
      </c>
      <c r="BH210" s="202">
        <f>IF(N210="zníž. prenesená",J210,0)</f>
        <v>0</v>
      </c>
      <c r="BI210" s="202">
        <f>IF(N210="nulová",J210,0)</f>
        <v>0</v>
      </c>
      <c r="BJ210" s="18" t="s">
        <v>121</v>
      </c>
      <c r="BK210" s="202">
        <f>ROUND(I210*H210,2)</f>
        <v>0</v>
      </c>
      <c r="BL210" s="18" t="s">
        <v>207</v>
      </c>
      <c r="BM210" s="201" t="s">
        <v>285</v>
      </c>
    </row>
    <row r="211" s="2" customFormat="1" ht="6.96" customHeight="1">
      <c r="A211" s="37"/>
      <c r="B211" s="59"/>
      <c r="C211" s="60"/>
      <c r="D211" s="60"/>
      <c r="E211" s="60"/>
      <c r="F211" s="60"/>
      <c r="G211" s="60"/>
      <c r="H211" s="60"/>
      <c r="I211" s="147"/>
      <c r="J211" s="60"/>
      <c r="K211" s="60"/>
      <c r="L211" s="38"/>
      <c r="M211" s="37"/>
      <c r="O211" s="37"/>
      <c r="P211" s="37"/>
      <c r="Q211" s="37"/>
      <c r="R211" s="37"/>
      <c r="S211" s="37"/>
      <c r="T211" s="37"/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</row>
  </sheetData>
  <autoFilter ref="C121:K210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50.83" style="1" customWidth="1"/>
    <col min="7" max="7" width="7" style="1" customWidth="1"/>
    <col min="8" max="8" width="11.5" style="1" customWidth="1"/>
    <col min="9" max="9" width="20.17" style="119" customWidth="1"/>
    <col min="10" max="10" width="20.17" style="1" customWidth="1"/>
    <col min="11" max="11" width="20.17" style="1" hidden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19"/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120"/>
      <c r="J3" s="20"/>
      <c r="K3" s="20"/>
      <c r="L3" s="21"/>
      <c r="AT3" s="18" t="s">
        <v>75</v>
      </c>
    </row>
    <row r="4" s="1" customFormat="1" ht="24.96" customHeight="1">
      <c r="B4" s="21"/>
      <c r="D4" s="22" t="s">
        <v>91</v>
      </c>
      <c r="I4" s="119"/>
      <c r="L4" s="21"/>
      <c r="M4" s="121" t="s">
        <v>9</v>
      </c>
      <c r="AT4" s="18" t="s">
        <v>3</v>
      </c>
    </row>
    <row r="5" s="1" customFormat="1" ht="6.96" customHeight="1">
      <c r="B5" s="21"/>
      <c r="I5" s="119"/>
      <c r="L5" s="21"/>
    </row>
    <row r="6" s="1" customFormat="1" ht="12" customHeight="1">
      <c r="B6" s="21"/>
      <c r="D6" s="31" t="s">
        <v>15</v>
      </c>
      <c r="I6" s="119"/>
      <c r="L6" s="21"/>
    </row>
    <row r="7" s="1" customFormat="1" ht="25.5" customHeight="1">
      <c r="B7" s="21"/>
      <c r="E7" s="122" t="str">
        <f>'Rekapitulácia stavby'!K6</f>
        <v>VODOZÁDRŽNÉ OPATRENIA V INTRAVILÁNE MESTA BREZNO - VEREJNÝ PRIESTOR CENTRA MESTA</v>
      </c>
      <c r="F7" s="31"/>
      <c r="G7" s="31"/>
      <c r="H7" s="31"/>
      <c r="I7" s="119"/>
      <c r="L7" s="21"/>
    </row>
    <row r="8" s="2" customFormat="1" ht="12" customHeight="1">
      <c r="A8" s="37"/>
      <c r="B8" s="38"/>
      <c r="C8" s="37"/>
      <c r="D8" s="31" t="s">
        <v>92</v>
      </c>
      <c r="E8" s="37"/>
      <c r="F8" s="37"/>
      <c r="G8" s="37"/>
      <c r="H8" s="37"/>
      <c r="I8" s="123"/>
      <c r="J8" s="37"/>
      <c r="K8" s="37"/>
      <c r="L8" s="54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38"/>
      <c r="C9" s="37"/>
      <c r="D9" s="37"/>
      <c r="E9" s="66" t="s">
        <v>286</v>
      </c>
      <c r="F9" s="37"/>
      <c r="G9" s="37"/>
      <c r="H9" s="37"/>
      <c r="I9" s="123"/>
      <c r="J9" s="37"/>
      <c r="K9" s="37"/>
      <c r="L9" s="5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38"/>
      <c r="C10" s="37"/>
      <c r="D10" s="37"/>
      <c r="E10" s="37"/>
      <c r="F10" s="37"/>
      <c r="G10" s="37"/>
      <c r="H10" s="37"/>
      <c r="I10" s="123"/>
      <c r="J10" s="37"/>
      <c r="K10" s="37"/>
      <c r="L10" s="5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38"/>
      <c r="C11" s="37"/>
      <c r="D11" s="31" t="s">
        <v>17</v>
      </c>
      <c r="E11" s="37"/>
      <c r="F11" s="26" t="s">
        <v>1</v>
      </c>
      <c r="G11" s="37"/>
      <c r="H11" s="37"/>
      <c r="I11" s="124" t="s">
        <v>18</v>
      </c>
      <c r="J11" s="26" t="s">
        <v>1</v>
      </c>
      <c r="K11" s="37"/>
      <c r="L11" s="5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38"/>
      <c r="C12" s="37"/>
      <c r="D12" s="31" t="s">
        <v>19</v>
      </c>
      <c r="E12" s="37"/>
      <c r="F12" s="26" t="s">
        <v>20</v>
      </c>
      <c r="G12" s="37"/>
      <c r="H12" s="37"/>
      <c r="I12" s="124" t="s">
        <v>21</v>
      </c>
      <c r="J12" s="68" t="str">
        <f>'Rekapitulácia stavby'!AN8</f>
        <v>5. 7. 2018</v>
      </c>
      <c r="K12" s="37"/>
      <c r="L12" s="5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38"/>
      <c r="C13" s="37"/>
      <c r="D13" s="37"/>
      <c r="E13" s="37"/>
      <c r="F13" s="37"/>
      <c r="G13" s="37"/>
      <c r="H13" s="37"/>
      <c r="I13" s="123"/>
      <c r="J13" s="37"/>
      <c r="K13" s="37"/>
      <c r="L13" s="5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38"/>
      <c r="C14" s="37"/>
      <c r="D14" s="31" t="s">
        <v>23</v>
      </c>
      <c r="E14" s="37"/>
      <c r="F14" s="37"/>
      <c r="G14" s="37"/>
      <c r="H14" s="37"/>
      <c r="I14" s="124" t="s">
        <v>24</v>
      </c>
      <c r="J14" s="26" t="s">
        <v>1</v>
      </c>
      <c r="K14" s="37"/>
      <c r="L14" s="5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38"/>
      <c r="C15" s="37"/>
      <c r="D15" s="37"/>
      <c r="E15" s="26" t="s">
        <v>25</v>
      </c>
      <c r="F15" s="37"/>
      <c r="G15" s="37"/>
      <c r="H15" s="37"/>
      <c r="I15" s="124" t="s">
        <v>26</v>
      </c>
      <c r="J15" s="26" t="s">
        <v>1</v>
      </c>
      <c r="K15" s="37"/>
      <c r="L15" s="5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38"/>
      <c r="C16" s="37"/>
      <c r="D16" s="37"/>
      <c r="E16" s="37"/>
      <c r="F16" s="37"/>
      <c r="G16" s="37"/>
      <c r="H16" s="37"/>
      <c r="I16" s="123"/>
      <c r="J16" s="37"/>
      <c r="K16" s="37"/>
      <c r="L16" s="5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38"/>
      <c r="C17" s="37"/>
      <c r="D17" s="31" t="s">
        <v>27</v>
      </c>
      <c r="E17" s="37"/>
      <c r="F17" s="37"/>
      <c r="G17" s="37"/>
      <c r="H17" s="37"/>
      <c r="I17" s="124" t="s">
        <v>24</v>
      </c>
      <c r="J17" s="32" t="str">
        <f>'Rekapitulácia stavby'!AN13</f>
        <v>Vyplň údaj</v>
      </c>
      <c r="K17" s="37"/>
      <c r="L17" s="5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38"/>
      <c r="C18" s="37"/>
      <c r="D18" s="37"/>
      <c r="E18" s="32" t="str">
        <f>'Rekapitulácia stavby'!E14</f>
        <v>Vyplň údaj</v>
      </c>
      <c r="F18" s="26"/>
      <c r="G18" s="26"/>
      <c r="H18" s="26"/>
      <c r="I18" s="124" t="s">
        <v>26</v>
      </c>
      <c r="J18" s="32" t="str">
        <f>'Rekapitulácia stavby'!AN14</f>
        <v>Vyplň údaj</v>
      </c>
      <c r="K18" s="37"/>
      <c r="L18" s="5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38"/>
      <c r="C19" s="37"/>
      <c r="D19" s="37"/>
      <c r="E19" s="37"/>
      <c r="F19" s="37"/>
      <c r="G19" s="37"/>
      <c r="H19" s="37"/>
      <c r="I19" s="123"/>
      <c r="J19" s="37"/>
      <c r="K19" s="37"/>
      <c r="L19" s="5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38"/>
      <c r="C20" s="37"/>
      <c r="D20" s="31" t="s">
        <v>29</v>
      </c>
      <c r="E20" s="37"/>
      <c r="F20" s="37"/>
      <c r="G20" s="37"/>
      <c r="H20" s="37"/>
      <c r="I20" s="124" t="s">
        <v>24</v>
      </c>
      <c r="J20" s="26" t="s">
        <v>1</v>
      </c>
      <c r="K20" s="37"/>
      <c r="L20" s="5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38"/>
      <c r="C21" s="37"/>
      <c r="D21" s="37"/>
      <c r="E21" s="26" t="s">
        <v>30</v>
      </c>
      <c r="F21" s="37"/>
      <c r="G21" s="37"/>
      <c r="H21" s="37"/>
      <c r="I21" s="124" t="s">
        <v>26</v>
      </c>
      <c r="J21" s="26" t="s">
        <v>1</v>
      </c>
      <c r="K21" s="37"/>
      <c r="L21" s="5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38"/>
      <c r="C22" s="37"/>
      <c r="D22" s="37"/>
      <c r="E22" s="37"/>
      <c r="F22" s="37"/>
      <c r="G22" s="37"/>
      <c r="H22" s="37"/>
      <c r="I22" s="123"/>
      <c r="J22" s="37"/>
      <c r="K22" s="37"/>
      <c r="L22" s="5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38"/>
      <c r="C23" s="37"/>
      <c r="D23" s="31" t="s">
        <v>32</v>
      </c>
      <c r="E23" s="37"/>
      <c r="F23" s="37"/>
      <c r="G23" s="37"/>
      <c r="H23" s="37"/>
      <c r="I23" s="124" t="s">
        <v>24</v>
      </c>
      <c r="J23" s="26" t="s">
        <v>1</v>
      </c>
      <c r="K23" s="37"/>
      <c r="L23" s="5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38"/>
      <c r="C24" s="37"/>
      <c r="D24" s="37"/>
      <c r="E24" s="26" t="s">
        <v>33</v>
      </c>
      <c r="F24" s="37"/>
      <c r="G24" s="37"/>
      <c r="H24" s="37"/>
      <c r="I24" s="124" t="s">
        <v>26</v>
      </c>
      <c r="J24" s="26" t="s">
        <v>1</v>
      </c>
      <c r="K24" s="37"/>
      <c r="L24" s="5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38"/>
      <c r="C25" s="37"/>
      <c r="D25" s="37"/>
      <c r="E25" s="37"/>
      <c r="F25" s="37"/>
      <c r="G25" s="37"/>
      <c r="H25" s="37"/>
      <c r="I25" s="123"/>
      <c r="J25" s="37"/>
      <c r="K25" s="37"/>
      <c r="L25" s="5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38"/>
      <c r="C26" s="37"/>
      <c r="D26" s="31" t="s">
        <v>34</v>
      </c>
      <c r="E26" s="37"/>
      <c r="F26" s="37"/>
      <c r="G26" s="37"/>
      <c r="H26" s="37"/>
      <c r="I26" s="123"/>
      <c r="J26" s="37"/>
      <c r="K26" s="37"/>
      <c r="L26" s="5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25"/>
      <c r="B27" s="126"/>
      <c r="C27" s="125"/>
      <c r="D27" s="125"/>
      <c r="E27" s="35" t="s">
        <v>1</v>
      </c>
      <c r="F27" s="35"/>
      <c r="G27" s="35"/>
      <c r="H27" s="35"/>
      <c r="I27" s="127"/>
      <c r="J27" s="125"/>
      <c r="K27" s="125"/>
      <c r="L27" s="128"/>
      <c r="S27" s="125"/>
      <c r="T27" s="125"/>
      <c r="U27" s="125"/>
      <c r="V27" s="125"/>
      <c r="W27" s="125"/>
      <c r="X27" s="125"/>
      <c r="Y27" s="125"/>
      <c r="Z27" s="125"/>
      <c r="AA27" s="125"/>
      <c r="AB27" s="125"/>
      <c r="AC27" s="125"/>
      <c r="AD27" s="125"/>
      <c r="AE27" s="125"/>
    </row>
    <row r="28" s="2" customFormat="1" ht="6.96" customHeight="1">
      <c r="A28" s="37"/>
      <c r="B28" s="38"/>
      <c r="C28" s="37"/>
      <c r="D28" s="37"/>
      <c r="E28" s="37"/>
      <c r="F28" s="37"/>
      <c r="G28" s="37"/>
      <c r="H28" s="37"/>
      <c r="I28" s="123"/>
      <c r="J28" s="37"/>
      <c r="K28" s="37"/>
      <c r="L28" s="5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38"/>
      <c r="C29" s="37"/>
      <c r="D29" s="89"/>
      <c r="E29" s="89"/>
      <c r="F29" s="89"/>
      <c r="G29" s="89"/>
      <c r="H29" s="89"/>
      <c r="I29" s="129"/>
      <c r="J29" s="89"/>
      <c r="K29" s="89"/>
      <c r="L29" s="54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38"/>
      <c r="C30" s="37"/>
      <c r="D30" s="130" t="s">
        <v>35</v>
      </c>
      <c r="E30" s="37"/>
      <c r="F30" s="37"/>
      <c r="G30" s="37"/>
      <c r="H30" s="37"/>
      <c r="I30" s="123"/>
      <c r="J30" s="95">
        <f>ROUND(J124, 2)</f>
        <v>0</v>
      </c>
      <c r="K30" s="37"/>
      <c r="L30" s="5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38"/>
      <c r="C31" s="37"/>
      <c r="D31" s="89"/>
      <c r="E31" s="89"/>
      <c r="F31" s="89"/>
      <c r="G31" s="89"/>
      <c r="H31" s="89"/>
      <c r="I31" s="129"/>
      <c r="J31" s="89"/>
      <c r="K31" s="89"/>
      <c r="L31" s="5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38"/>
      <c r="C32" s="37"/>
      <c r="D32" s="37"/>
      <c r="E32" s="37"/>
      <c r="F32" s="42" t="s">
        <v>37</v>
      </c>
      <c r="G32" s="37"/>
      <c r="H32" s="37"/>
      <c r="I32" s="131" t="s">
        <v>36</v>
      </c>
      <c r="J32" s="42" t="s">
        <v>38</v>
      </c>
      <c r="K32" s="37"/>
      <c r="L32" s="5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38"/>
      <c r="C33" s="37"/>
      <c r="D33" s="132" t="s">
        <v>39</v>
      </c>
      <c r="E33" s="31" t="s">
        <v>40</v>
      </c>
      <c r="F33" s="133">
        <f>ROUND((SUM(BE124:BE232)),  2)</f>
        <v>0</v>
      </c>
      <c r="G33" s="37"/>
      <c r="H33" s="37"/>
      <c r="I33" s="134">
        <v>0.20000000000000001</v>
      </c>
      <c r="J33" s="133">
        <f>ROUND(((SUM(BE124:BE232))*I33),  2)</f>
        <v>0</v>
      </c>
      <c r="K33" s="37"/>
      <c r="L33" s="5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38"/>
      <c r="C34" s="37"/>
      <c r="D34" s="37"/>
      <c r="E34" s="31" t="s">
        <v>41</v>
      </c>
      <c r="F34" s="133">
        <f>ROUND((SUM(BF124:BF232)),  2)</f>
        <v>0</v>
      </c>
      <c r="G34" s="37"/>
      <c r="H34" s="37"/>
      <c r="I34" s="134">
        <v>0.20000000000000001</v>
      </c>
      <c r="J34" s="133">
        <f>ROUND(((SUM(BF124:BF232))*I34),  2)</f>
        <v>0</v>
      </c>
      <c r="K34" s="37"/>
      <c r="L34" s="5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38"/>
      <c r="C35" s="37"/>
      <c r="D35" s="37"/>
      <c r="E35" s="31" t="s">
        <v>42</v>
      </c>
      <c r="F35" s="133">
        <f>ROUND((SUM(BG124:BG232)),  2)</f>
        <v>0</v>
      </c>
      <c r="G35" s="37"/>
      <c r="H35" s="37"/>
      <c r="I35" s="134">
        <v>0.20000000000000001</v>
      </c>
      <c r="J35" s="133">
        <f>0</f>
        <v>0</v>
      </c>
      <c r="K35" s="37"/>
      <c r="L35" s="5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38"/>
      <c r="C36" s="37"/>
      <c r="D36" s="37"/>
      <c r="E36" s="31" t="s">
        <v>43</v>
      </c>
      <c r="F36" s="133">
        <f>ROUND((SUM(BH124:BH232)),  2)</f>
        <v>0</v>
      </c>
      <c r="G36" s="37"/>
      <c r="H36" s="37"/>
      <c r="I36" s="134">
        <v>0.20000000000000001</v>
      </c>
      <c r="J36" s="133">
        <f>0</f>
        <v>0</v>
      </c>
      <c r="K36" s="37"/>
      <c r="L36" s="5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31" t="s">
        <v>44</v>
      </c>
      <c r="F37" s="133">
        <f>ROUND((SUM(BI124:BI232)),  2)</f>
        <v>0</v>
      </c>
      <c r="G37" s="37"/>
      <c r="H37" s="37"/>
      <c r="I37" s="134">
        <v>0</v>
      </c>
      <c r="J37" s="133">
        <f>0</f>
        <v>0</v>
      </c>
      <c r="K37" s="37"/>
      <c r="L37" s="5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38"/>
      <c r="C38" s="37"/>
      <c r="D38" s="37"/>
      <c r="E38" s="37"/>
      <c r="F38" s="37"/>
      <c r="G38" s="37"/>
      <c r="H38" s="37"/>
      <c r="I38" s="123"/>
      <c r="J38" s="37"/>
      <c r="K38" s="37"/>
      <c r="L38" s="5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38"/>
      <c r="C39" s="135"/>
      <c r="D39" s="136" t="s">
        <v>45</v>
      </c>
      <c r="E39" s="80"/>
      <c r="F39" s="80"/>
      <c r="G39" s="137" t="s">
        <v>46</v>
      </c>
      <c r="H39" s="138" t="s">
        <v>47</v>
      </c>
      <c r="I39" s="139"/>
      <c r="J39" s="140">
        <f>SUM(J30:J37)</f>
        <v>0</v>
      </c>
      <c r="K39" s="141"/>
      <c r="L39" s="5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38"/>
      <c r="C40" s="37"/>
      <c r="D40" s="37"/>
      <c r="E40" s="37"/>
      <c r="F40" s="37"/>
      <c r="G40" s="37"/>
      <c r="H40" s="37"/>
      <c r="I40" s="123"/>
      <c r="J40" s="37"/>
      <c r="K40" s="37"/>
      <c r="L40" s="5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21"/>
      <c r="I41" s="119"/>
      <c r="L41" s="21"/>
    </row>
    <row r="42" s="1" customFormat="1" ht="14.4" customHeight="1">
      <c r="B42" s="21"/>
      <c r="I42" s="119"/>
      <c r="L42" s="21"/>
    </row>
    <row r="43" s="1" customFormat="1" ht="14.4" customHeight="1">
      <c r="B43" s="21"/>
      <c r="I43" s="119"/>
      <c r="L43" s="21"/>
    </row>
    <row r="44" s="1" customFormat="1" ht="14.4" customHeight="1">
      <c r="B44" s="21"/>
      <c r="I44" s="119"/>
      <c r="L44" s="21"/>
    </row>
    <row r="45" s="1" customFormat="1" ht="14.4" customHeight="1">
      <c r="B45" s="21"/>
      <c r="I45" s="119"/>
      <c r="L45" s="21"/>
    </row>
    <row r="46" s="1" customFormat="1" ht="14.4" customHeight="1">
      <c r="B46" s="21"/>
      <c r="I46" s="119"/>
      <c r="L46" s="21"/>
    </row>
    <row r="47" s="1" customFormat="1" ht="14.4" customHeight="1">
      <c r="B47" s="21"/>
      <c r="I47" s="119"/>
      <c r="L47" s="21"/>
    </row>
    <row r="48" s="1" customFormat="1" ht="14.4" customHeight="1">
      <c r="B48" s="21"/>
      <c r="I48" s="119"/>
      <c r="L48" s="21"/>
    </row>
    <row r="49" s="1" customFormat="1" ht="14.4" customHeight="1">
      <c r="B49" s="21"/>
      <c r="I49" s="119"/>
      <c r="L49" s="21"/>
    </row>
    <row r="50" s="2" customFormat="1" ht="14.4" customHeight="1">
      <c r="B50" s="54"/>
      <c r="D50" s="55" t="s">
        <v>48</v>
      </c>
      <c r="E50" s="56"/>
      <c r="F50" s="56"/>
      <c r="G50" s="55" t="s">
        <v>49</v>
      </c>
      <c r="H50" s="56"/>
      <c r="I50" s="142"/>
      <c r="J50" s="56"/>
      <c r="K50" s="56"/>
      <c r="L50" s="5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7"/>
      <c r="B61" s="38"/>
      <c r="C61" s="37"/>
      <c r="D61" s="57" t="s">
        <v>50</v>
      </c>
      <c r="E61" s="40"/>
      <c r="F61" s="143" t="s">
        <v>51</v>
      </c>
      <c r="G61" s="57" t="s">
        <v>50</v>
      </c>
      <c r="H61" s="40"/>
      <c r="I61" s="144"/>
      <c r="J61" s="145" t="s">
        <v>51</v>
      </c>
      <c r="K61" s="40"/>
      <c r="L61" s="5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7"/>
      <c r="B65" s="38"/>
      <c r="C65" s="37"/>
      <c r="D65" s="55" t="s">
        <v>52</v>
      </c>
      <c r="E65" s="58"/>
      <c r="F65" s="58"/>
      <c r="G65" s="55" t="s">
        <v>53</v>
      </c>
      <c r="H65" s="58"/>
      <c r="I65" s="146"/>
      <c r="J65" s="58"/>
      <c r="K65" s="58"/>
      <c r="L65" s="54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7"/>
      <c r="B76" s="38"/>
      <c r="C76" s="37"/>
      <c r="D76" s="57" t="s">
        <v>50</v>
      </c>
      <c r="E76" s="40"/>
      <c r="F76" s="143" t="s">
        <v>51</v>
      </c>
      <c r="G76" s="57" t="s">
        <v>50</v>
      </c>
      <c r="H76" s="40"/>
      <c r="I76" s="144"/>
      <c r="J76" s="145" t="s">
        <v>51</v>
      </c>
      <c r="K76" s="40"/>
      <c r="L76" s="5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59"/>
      <c r="C77" s="60"/>
      <c r="D77" s="60"/>
      <c r="E77" s="60"/>
      <c r="F77" s="60"/>
      <c r="G77" s="60"/>
      <c r="H77" s="60"/>
      <c r="I77" s="147"/>
      <c r="J77" s="60"/>
      <c r="K77" s="60"/>
      <c r="L77" s="5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148"/>
      <c r="J81" s="62"/>
      <c r="K81" s="62"/>
      <c r="L81" s="5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94</v>
      </c>
      <c r="D82" s="37"/>
      <c r="E82" s="37"/>
      <c r="F82" s="37"/>
      <c r="G82" s="37"/>
      <c r="H82" s="37"/>
      <c r="I82" s="123"/>
      <c r="J82" s="37"/>
      <c r="K82" s="37"/>
      <c r="L82" s="5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123"/>
      <c r="J83" s="37"/>
      <c r="K83" s="37"/>
      <c r="L83" s="5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15</v>
      </c>
      <c r="D84" s="37"/>
      <c r="E84" s="37"/>
      <c r="F84" s="37"/>
      <c r="G84" s="37"/>
      <c r="H84" s="37"/>
      <c r="I84" s="123"/>
      <c r="J84" s="37"/>
      <c r="K84" s="37"/>
      <c r="L84" s="5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25.5" customHeight="1">
      <c r="A85" s="37"/>
      <c r="B85" s="38"/>
      <c r="C85" s="37"/>
      <c r="D85" s="37"/>
      <c r="E85" s="122" t="str">
        <f>E7</f>
        <v>VODOZÁDRŽNÉ OPATRENIA V INTRAVILÁNE MESTA BREZNO - VEREJNÝ PRIESTOR CENTRA MESTA</v>
      </c>
      <c r="F85" s="31"/>
      <c r="G85" s="31"/>
      <c r="H85" s="31"/>
      <c r="I85" s="123"/>
      <c r="J85" s="37"/>
      <c r="K85" s="37"/>
      <c r="L85" s="5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92</v>
      </c>
      <c r="D86" s="37"/>
      <c r="E86" s="37"/>
      <c r="F86" s="37"/>
      <c r="G86" s="37"/>
      <c r="H86" s="37"/>
      <c r="I86" s="123"/>
      <c r="J86" s="37"/>
      <c r="K86" s="37"/>
      <c r="L86" s="54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7"/>
      <c r="D87" s="37"/>
      <c r="E87" s="66" t="str">
        <f>E9</f>
        <v>2-18-2 - SO 02 OPRAVA SPEVNENÝCH PLOCH</v>
      </c>
      <c r="F87" s="37"/>
      <c r="G87" s="37"/>
      <c r="H87" s="37"/>
      <c r="I87" s="123"/>
      <c r="J87" s="37"/>
      <c r="K87" s="37"/>
      <c r="L87" s="5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123"/>
      <c r="J88" s="37"/>
      <c r="K88" s="37"/>
      <c r="L88" s="5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19</v>
      </c>
      <c r="D89" s="37"/>
      <c r="E89" s="37"/>
      <c r="F89" s="26" t="str">
        <f>F12</f>
        <v>parc.č. KN-C 3382, 3383, k.ú. Brezno</v>
      </c>
      <c r="G89" s="37"/>
      <c r="H89" s="37"/>
      <c r="I89" s="124" t="s">
        <v>21</v>
      </c>
      <c r="J89" s="68" t="str">
        <f>IF(J12="","",J12)</f>
        <v>5. 7. 2018</v>
      </c>
      <c r="K89" s="37"/>
      <c r="L89" s="54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7"/>
      <c r="D90" s="37"/>
      <c r="E90" s="37"/>
      <c r="F90" s="37"/>
      <c r="G90" s="37"/>
      <c r="H90" s="37"/>
      <c r="I90" s="123"/>
      <c r="J90" s="37"/>
      <c r="K90" s="37"/>
      <c r="L90" s="54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27.9" customHeight="1">
      <c r="A91" s="37"/>
      <c r="B91" s="38"/>
      <c r="C91" s="31" t="s">
        <v>23</v>
      </c>
      <c r="D91" s="37"/>
      <c r="E91" s="37"/>
      <c r="F91" s="26" t="str">
        <f>E15</f>
        <v>Mesto Brezno</v>
      </c>
      <c r="G91" s="37"/>
      <c r="H91" s="37"/>
      <c r="I91" s="124" t="s">
        <v>29</v>
      </c>
      <c r="J91" s="35" t="str">
        <f>E21</f>
        <v>Ing. Barbora Halásová</v>
      </c>
      <c r="K91" s="37"/>
      <c r="L91" s="54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27</v>
      </c>
      <c r="D92" s="37"/>
      <c r="E92" s="37"/>
      <c r="F92" s="26" t="str">
        <f>IF(E18="","",E18)</f>
        <v>Vyplň údaj</v>
      </c>
      <c r="G92" s="37"/>
      <c r="H92" s="37"/>
      <c r="I92" s="124" t="s">
        <v>32</v>
      </c>
      <c r="J92" s="35" t="str">
        <f>E24</f>
        <v>Peter Vandriak</v>
      </c>
      <c r="K92" s="37"/>
      <c r="L92" s="54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7"/>
      <c r="D93" s="37"/>
      <c r="E93" s="37"/>
      <c r="F93" s="37"/>
      <c r="G93" s="37"/>
      <c r="H93" s="37"/>
      <c r="I93" s="123"/>
      <c r="J93" s="37"/>
      <c r="K93" s="37"/>
      <c r="L93" s="54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49" t="s">
        <v>95</v>
      </c>
      <c r="D94" s="135"/>
      <c r="E94" s="135"/>
      <c r="F94" s="135"/>
      <c r="G94" s="135"/>
      <c r="H94" s="135"/>
      <c r="I94" s="150"/>
      <c r="J94" s="151" t="s">
        <v>96</v>
      </c>
      <c r="K94" s="135"/>
      <c r="L94" s="54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7"/>
      <c r="D95" s="37"/>
      <c r="E95" s="37"/>
      <c r="F95" s="37"/>
      <c r="G95" s="37"/>
      <c r="H95" s="37"/>
      <c r="I95" s="123"/>
      <c r="J95" s="37"/>
      <c r="K95" s="37"/>
      <c r="L95" s="54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52" t="s">
        <v>97</v>
      </c>
      <c r="D96" s="37"/>
      <c r="E96" s="37"/>
      <c r="F96" s="37"/>
      <c r="G96" s="37"/>
      <c r="H96" s="37"/>
      <c r="I96" s="123"/>
      <c r="J96" s="95">
        <f>J124</f>
        <v>0</v>
      </c>
      <c r="K96" s="37"/>
      <c r="L96" s="54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8" t="s">
        <v>98</v>
      </c>
    </row>
    <row r="97" s="9" customFormat="1" ht="24.96" customHeight="1">
      <c r="A97" s="9"/>
      <c r="B97" s="153"/>
      <c r="C97" s="9"/>
      <c r="D97" s="154" t="s">
        <v>99</v>
      </c>
      <c r="E97" s="155"/>
      <c r="F97" s="155"/>
      <c r="G97" s="155"/>
      <c r="H97" s="155"/>
      <c r="I97" s="156"/>
      <c r="J97" s="157">
        <f>J125</f>
        <v>0</v>
      </c>
      <c r="K97" s="9"/>
      <c r="L97" s="15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58"/>
      <c r="C98" s="10"/>
      <c r="D98" s="159" t="s">
        <v>100</v>
      </c>
      <c r="E98" s="160"/>
      <c r="F98" s="160"/>
      <c r="G98" s="160"/>
      <c r="H98" s="160"/>
      <c r="I98" s="161"/>
      <c r="J98" s="162">
        <f>J126</f>
        <v>0</v>
      </c>
      <c r="K98" s="10"/>
      <c r="L98" s="158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58"/>
      <c r="C99" s="10"/>
      <c r="D99" s="159" t="s">
        <v>101</v>
      </c>
      <c r="E99" s="160"/>
      <c r="F99" s="160"/>
      <c r="G99" s="160"/>
      <c r="H99" s="160"/>
      <c r="I99" s="161"/>
      <c r="J99" s="162">
        <f>J169</f>
        <v>0</v>
      </c>
      <c r="K99" s="10"/>
      <c r="L99" s="158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58"/>
      <c r="C100" s="10"/>
      <c r="D100" s="159" t="s">
        <v>287</v>
      </c>
      <c r="E100" s="160"/>
      <c r="F100" s="160"/>
      <c r="G100" s="160"/>
      <c r="H100" s="160"/>
      <c r="I100" s="161"/>
      <c r="J100" s="162">
        <f>J176</f>
        <v>0</v>
      </c>
      <c r="K100" s="10"/>
      <c r="L100" s="15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58"/>
      <c r="C101" s="10"/>
      <c r="D101" s="159" t="s">
        <v>288</v>
      </c>
      <c r="E101" s="160"/>
      <c r="F101" s="160"/>
      <c r="G101" s="160"/>
      <c r="H101" s="160"/>
      <c r="I101" s="161"/>
      <c r="J101" s="162">
        <f>J207</f>
        <v>0</v>
      </c>
      <c r="K101" s="10"/>
      <c r="L101" s="15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58"/>
      <c r="C102" s="10"/>
      <c r="D102" s="159" t="s">
        <v>102</v>
      </c>
      <c r="E102" s="160"/>
      <c r="F102" s="160"/>
      <c r="G102" s="160"/>
      <c r="H102" s="160"/>
      <c r="I102" s="161"/>
      <c r="J102" s="162">
        <f>J223</f>
        <v>0</v>
      </c>
      <c r="K102" s="10"/>
      <c r="L102" s="15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53"/>
      <c r="C103" s="9"/>
      <c r="D103" s="154" t="s">
        <v>103</v>
      </c>
      <c r="E103" s="155"/>
      <c r="F103" s="155"/>
      <c r="G103" s="155"/>
      <c r="H103" s="155"/>
      <c r="I103" s="156"/>
      <c r="J103" s="157">
        <f>J225</f>
        <v>0</v>
      </c>
      <c r="K103" s="9"/>
      <c r="L103" s="153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58"/>
      <c r="C104" s="10"/>
      <c r="D104" s="159" t="s">
        <v>289</v>
      </c>
      <c r="E104" s="160"/>
      <c r="F104" s="160"/>
      <c r="G104" s="160"/>
      <c r="H104" s="160"/>
      <c r="I104" s="161"/>
      <c r="J104" s="162">
        <f>J226</f>
        <v>0</v>
      </c>
      <c r="K104" s="10"/>
      <c r="L104" s="158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7"/>
      <c r="B105" s="38"/>
      <c r="C105" s="37"/>
      <c r="D105" s="37"/>
      <c r="E105" s="37"/>
      <c r="F105" s="37"/>
      <c r="G105" s="37"/>
      <c r="H105" s="37"/>
      <c r="I105" s="123"/>
      <c r="J105" s="37"/>
      <c r="K105" s="37"/>
      <c r="L105" s="54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6.96" customHeight="1">
      <c r="A106" s="37"/>
      <c r="B106" s="59"/>
      <c r="C106" s="60"/>
      <c r="D106" s="60"/>
      <c r="E106" s="60"/>
      <c r="F106" s="60"/>
      <c r="G106" s="60"/>
      <c r="H106" s="60"/>
      <c r="I106" s="147"/>
      <c r="J106" s="60"/>
      <c r="K106" s="60"/>
      <c r="L106" s="54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10" s="2" customFormat="1" ht="6.96" customHeight="1">
      <c r="A110" s="37"/>
      <c r="B110" s="61"/>
      <c r="C110" s="62"/>
      <c r="D110" s="62"/>
      <c r="E110" s="62"/>
      <c r="F110" s="62"/>
      <c r="G110" s="62"/>
      <c r="H110" s="62"/>
      <c r="I110" s="148"/>
      <c r="J110" s="62"/>
      <c r="K110" s="62"/>
      <c r="L110" s="54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24.96" customHeight="1">
      <c r="A111" s="37"/>
      <c r="B111" s="38"/>
      <c r="C111" s="22" t="s">
        <v>105</v>
      </c>
      <c r="D111" s="37"/>
      <c r="E111" s="37"/>
      <c r="F111" s="37"/>
      <c r="G111" s="37"/>
      <c r="H111" s="37"/>
      <c r="I111" s="123"/>
      <c r="J111" s="37"/>
      <c r="K111" s="37"/>
      <c r="L111" s="54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6.96" customHeight="1">
      <c r="A112" s="37"/>
      <c r="B112" s="38"/>
      <c r="C112" s="37"/>
      <c r="D112" s="37"/>
      <c r="E112" s="37"/>
      <c r="F112" s="37"/>
      <c r="G112" s="37"/>
      <c r="H112" s="37"/>
      <c r="I112" s="123"/>
      <c r="J112" s="37"/>
      <c r="K112" s="37"/>
      <c r="L112" s="54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2" customHeight="1">
      <c r="A113" s="37"/>
      <c r="B113" s="38"/>
      <c r="C113" s="31" t="s">
        <v>15</v>
      </c>
      <c r="D113" s="37"/>
      <c r="E113" s="37"/>
      <c r="F113" s="37"/>
      <c r="G113" s="37"/>
      <c r="H113" s="37"/>
      <c r="I113" s="123"/>
      <c r="J113" s="37"/>
      <c r="K113" s="37"/>
      <c r="L113" s="54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25.5" customHeight="1">
      <c r="A114" s="37"/>
      <c r="B114" s="38"/>
      <c r="C114" s="37"/>
      <c r="D114" s="37"/>
      <c r="E114" s="122" t="str">
        <f>E7</f>
        <v>VODOZÁDRŽNÉ OPATRENIA V INTRAVILÁNE MESTA BREZNO - VEREJNÝ PRIESTOR CENTRA MESTA</v>
      </c>
      <c r="F114" s="31"/>
      <c r="G114" s="31"/>
      <c r="H114" s="31"/>
      <c r="I114" s="123"/>
      <c r="J114" s="37"/>
      <c r="K114" s="37"/>
      <c r="L114" s="54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2" customHeight="1">
      <c r="A115" s="37"/>
      <c r="B115" s="38"/>
      <c r="C115" s="31" t="s">
        <v>92</v>
      </c>
      <c r="D115" s="37"/>
      <c r="E115" s="37"/>
      <c r="F115" s="37"/>
      <c r="G115" s="37"/>
      <c r="H115" s="37"/>
      <c r="I115" s="123"/>
      <c r="J115" s="37"/>
      <c r="K115" s="37"/>
      <c r="L115" s="54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6.5" customHeight="1">
      <c r="A116" s="37"/>
      <c r="B116" s="38"/>
      <c r="C116" s="37"/>
      <c r="D116" s="37"/>
      <c r="E116" s="66" t="str">
        <f>E9</f>
        <v>2-18-2 - SO 02 OPRAVA SPEVNENÝCH PLOCH</v>
      </c>
      <c r="F116" s="37"/>
      <c r="G116" s="37"/>
      <c r="H116" s="37"/>
      <c r="I116" s="123"/>
      <c r="J116" s="37"/>
      <c r="K116" s="37"/>
      <c r="L116" s="54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6.96" customHeight="1">
      <c r="A117" s="37"/>
      <c r="B117" s="38"/>
      <c r="C117" s="37"/>
      <c r="D117" s="37"/>
      <c r="E117" s="37"/>
      <c r="F117" s="37"/>
      <c r="G117" s="37"/>
      <c r="H117" s="37"/>
      <c r="I117" s="123"/>
      <c r="J117" s="37"/>
      <c r="K117" s="37"/>
      <c r="L117" s="54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2" customHeight="1">
      <c r="A118" s="37"/>
      <c r="B118" s="38"/>
      <c r="C118" s="31" t="s">
        <v>19</v>
      </c>
      <c r="D118" s="37"/>
      <c r="E118" s="37"/>
      <c r="F118" s="26" t="str">
        <f>F12</f>
        <v>parc.č. KN-C 3382, 3383, k.ú. Brezno</v>
      </c>
      <c r="G118" s="37"/>
      <c r="H118" s="37"/>
      <c r="I118" s="124" t="s">
        <v>21</v>
      </c>
      <c r="J118" s="68" t="str">
        <f>IF(J12="","",J12)</f>
        <v>5. 7. 2018</v>
      </c>
      <c r="K118" s="37"/>
      <c r="L118" s="54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6.96" customHeight="1">
      <c r="A119" s="37"/>
      <c r="B119" s="38"/>
      <c r="C119" s="37"/>
      <c r="D119" s="37"/>
      <c r="E119" s="37"/>
      <c r="F119" s="37"/>
      <c r="G119" s="37"/>
      <c r="H119" s="37"/>
      <c r="I119" s="123"/>
      <c r="J119" s="37"/>
      <c r="K119" s="37"/>
      <c r="L119" s="54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27.9" customHeight="1">
      <c r="A120" s="37"/>
      <c r="B120" s="38"/>
      <c r="C120" s="31" t="s">
        <v>23</v>
      </c>
      <c r="D120" s="37"/>
      <c r="E120" s="37"/>
      <c r="F120" s="26" t="str">
        <f>E15</f>
        <v>Mesto Brezno</v>
      </c>
      <c r="G120" s="37"/>
      <c r="H120" s="37"/>
      <c r="I120" s="124" t="s">
        <v>29</v>
      </c>
      <c r="J120" s="35" t="str">
        <f>E21</f>
        <v>Ing. Barbora Halásová</v>
      </c>
      <c r="K120" s="37"/>
      <c r="L120" s="54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5.15" customHeight="1">
      <c r="A121" s="37"/>
      <c r="B121" s="38"/>
      <c r="C121" s="31" t="s">
        <v>27</v>
      </c>
      <c r="D121" s="37"/>
      <c r="E121" s="37"/>
      <c r="F121" s="26" t="str">
        <f>IF(E18="","",E18)</f>
        <v>Vyplň údaj</v>
      </c>
      <c r="G121" s="37"/>
      <c r="H121" s="37"/>
      <c r="I121" s="124" t="s">
        <v>32</v>
      </c>
      <c r="J121" s="35" t="str">
        <f>E24</f>
        <v>Peter Vandriak</v>
      </c>
      <c r="K121" s="37"/>
      <c r="L121" s="54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0.32" customHeight="1">
      <c r="A122" s="37"/>
      <c r="B122" s="38"/>
      <c r="C122" s="37"/>
      <c r="D122" s="37"/>
      <c r="E122" s="37"/>
      <c r="F122" s="37"/>
      <c r="G122" s="37"/>
      <c r="H122" s="37"/>
      <c r="I122" s="123"/>
      <c r="J122" s="37"/>
      <c r="K122" s="37"/>
      <c r="L122" s="54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11" customFormat="1" ht="29.28" customHeight="1">
      <c r="A123" s="163"/>
      <c r="B123" s="164"/>
      <c r="C123" s="165" t="s">
        <v>106</v>
      </c>
      <c r="D123" s="166" t="s">
        <v>60</v>
      </c>
      <c r="E123" s="166" t="s">
        <v>56</v>
      </c>
      <c r="F123" s="166" t="s">
        <v>57</v>
      </c>
      <c r="G123" s="166" t="s">
        <v>107</v>
      </c>
      <c r="H123" s="166" t="s">
        <v>108</v>
      </c>
      <c r="I123" s="167" t="s">
        <v>109</v>
      </c>
      <c r="J123" s="168" t="s">
        <v>96</v>
      </c>
      <c r="K123" s="169" t="s">
        <v>110</v>
      </c>
      <c r="L123" s="170"/>
      <c r="M123" s="85" t="s">
        <v>1</v>
      </c>
      <c r="N123" s="86" t="s">
        <v>39</v>
      </c>
      <c r="O123" s="86" t="s">
        <v>111</v>
      </c>
      <c r="P123" s="86" t="s">
        <v>112</v>
      </c>
      <c r="Q123" s="86" t="s">
        <v>113</v>
      </c>
      <c r="R123" s="86" t="s">
        <v>114</v>
      </c>
      <c r="S123" s="86" t="s">
        <v>115</v>
      </c>
      <c r="T123" s="87" t="s">
        <v>116</v>
      </c>
      <c r="U123" s="163"/>
      <c r="V123" s="163"/>
      <c r="W123" s="163"/>
      <c r="X123" s="163"/>
      <c r="Y123" s="163"/>
      <c r="Z123" s="163"/>
      <c r="AA123" s="163"/>
      <c r="AB123" s="163"/>
      <c r="AC123" s="163"/>
      <c r="AD123" s="163"/>
      <c r="AE123" s="163"/>
    </row>
    <row r="124" s="2" customFormat="1" ht="22.8" customHeight="1">
      <c r="A124" s="37"/>
      <c r="B124" s="38"/>
      <c r="C124" s="92" t="s">
        <v>97</v>
      </c>
      <c r="D124" s="37"/>
      <c r="E124" s="37"/>
      <c r="F124" s="37"/>
      <c r="G124" s="37"/>
      <c r="H124" s="37"/>
      <c r="I124" s="123"/>
      <c r="J124" s="171">
        <f>BK124</f>
        <v>0</v>
      </c>
      <c r="K124" s="37"/>
      <c r="L124" s="38"/>
      <c r="M124" s="88"/>
      <c r="N124" s="72"/>
      <c r="O124" s="89"/>
      <c r="P124" s="172">
        <f>P125+P225</f>
        <v>0</v>
      </c>
      <c r="Q124" s="89"/>
      <c r="R124" s="172">
        <f>R125+R225</f>
        <v>781.26513560000012</v>
      </c>
      <c r="S124" s="89"/>
      <c r="T124" s="173">
        <f>T125+T225</f>
        <v>524.67764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T124" s="18" t="s">
        <v>74</v>
      </c>
      <c r="AU124" s="18" t="s">
        <v>98</v>
      </c>
      <c r="BK124" s="174">
        <f>BK125+BK225</f>
        <v>0</v>
      </c>
    </row>
    <row r="125" s="12" customFormat="1" ht="25.92" customHeight="1">
      <c r="A125" s="12"/>
      <c r="B125" s="175"/>
      <c r="C125" s="12"/>
      <c r="D125" s="176" t="s">
        <v>74</v>
      </c>
      <c r="E125" s="177" t="s">
        <v>117</v>
      </c>
      <c r="F125" s="177" t="s">
        <v>118</v>
      </c>
      <c r="G125" s="12"/>
      <c r="H125" s="12"/>
      <c r="I125" s="178"/>
      <c r="J125" s="179">
        <f>BK125</f>
        <v>0</v>
      </c>
      <c r="K125" s="12"/>
      <c r="L125" s="175"/>
      <c r="M125" s="180"/>
      <c r="N125" s="181"/>
      <c r="O125" s="181"/>
      <c r="P125" s="182">
        <f>P126+P169+P176+P207+P223</f>
        <v>0</v>
      </c>
      <c r="Q125" s="181"/>
      <c r="R125" s="182">
        <f>R126+R169+R176+R207+R223</f>
        <v>781.12233560000016</v>
      </c>
      <c r="S125" s="181"/>
      <c r="T125" s="183">
        <f>T126+T169+T176+T207+T223</f>
        <v>524.67764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176" t="s">
        <v>83</v>
      </c>
      <c r="AT125" s="184" t="s">
        <v>74</v>
      </c>
      <c r="AU125" s="184" t="s">
        <v>75</v>
      </c>
      <c r="AY125" s="176" t="s">
        <v>119</v>
      </c>
      <c r="BK125" s="185">
        <f>BK126+BK169+BK176+BK207+BK223</f>
        <v>0</v>
      </c>
    </row>
    <row r="126" s="12" customFormat="1" ht="22.8" customHeight="1">
      <c r="A126" s="12"/>
      <c r="B126" s="175"/>
      <c r="C126" s="12"/>
      <c r="D126" s="176" t="s">
        <v>74</v>
      </c>
      <c r="E126" s="186" t="s">
        <v>83</v>
      </c>
      <c r="F126" s="186" t="s">
        <v>120</v>
      </c>
      <c r="G126" s="12"/>
      <c r="H126" s="12"/>
      <c r="I126" s="178"/>
      <c r="J126" s="187">
        <f>BK126</f>
        <v>0</v>
      </c>
      <c r="K126" s="12"/>
      <c r="L126" s="175"/>
      <c r="M126" s="180"/>
      <c r="N126" s="181"/>
      <c r="O126" s="181"/>
      <c r="P126" s="182">
        <f>SUM(P127:P168)</f>
        <v>0</v>
      </c>
      <c r="Q126" s="181"/>
      <c r="R126" s="182">
        <f>SUM(R127:R168)</f>
        <v>135.59938600000001</v>
      </c>
      <c r="S126" s="181"/>
      <c r="T126" s="183">
        <f>SUM(T127:T168)</f>
        <v>524.67764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176" t="s">
        <v>83</v>
      </c>
      <c r="AT126" s="184" t="s">
        <v>74</v>
      </c>
      <c r="AU126" s="184" t="s">
        <v>83</v>
      </c>
      <c r="AY126" s="176" t="s">
        <v>119</v>
      </c>
      <c r="BK126" s="185">
        <f>SUM(BK127:BK168)</f>
        <v>0</v>
      </c>
    </row>
    <row r="127" s="2" customFormat="1" ht="24" customHeight="1">
      <c r="A127" s="37"/>
      <c r="B127" s="188"/>
      <c r="C127" s="189" t="s">
        <v>238</v>
      </c>
      <c r="D127" s="189" t="s">
        <v>122</v>
      </c>
      <c r="E127" s="190" t="s">
        <v>290</v>
      </c>
      <c r="F127" s="191" t="s">
        <v>291</v>
      </c>
      <c r="G127" s="192" t="s">
        <v>205</v>
      </c>
      <c r="H127" s="193">
        <v>857.03999999999996</v>
      </c>
      <c r="I127" s="194"/>
      <c r="J127" s="195">
        <f>ROUND(I127*H127,2)</f>
        <v>0</v>
      </c>
      <c r="K127" s="196"/>
      <c r="L127" s="38"/>
      <c r="M127" s="197" t="s">
        <v>1</v>
      </c>
      <c r="N127" s="198" t="s">
        <v>41</v>
      </c>
      <c r="O127" s="76"/>
      <c r="P127" s="199">
        <f>O127*H127</f>
        <v>0</v>
      </c>
      <c r="Q127" s="199">
        <v>0</v>
      </c>
      <c r="R127" s="199">
        <f>Q127*H127</f>
        <v>0</v>
      </c>
      <c r="S127" s="199">
        <v>0.316</v>
      </c>
      <c r="T127" s="200">
        <f>S127*H127</f>
        <v>270.82463999999999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01" t="s">
        <v>126</v>
      </c>
      <c r="AT127" s="201" t="s">
        <v>122</v>
      </c>
      <c r="AU127" s="201" t="s">
        <v>121</v>
      </c>
      <c r="AY127" s="18" t="s">
        <v>119</v>
      </c>
      <c r="BE127" s="202">
        <f>IF(N127="základná",J127,0)</f>
        <v>0</v>
      </c>
      <c r="BF127" s="202">
        <f>IF(N127="znížená",J127,0)</f>
        <v>0</v>
      </c>
      <c r="BG127" s="202">
        <f>IF(N127="zákl. prenesená",J127,0)</f>
        <v>0</v>
      </c>
      <c r="BH127" s="202">
        <f>IF(N127="zníž. prenesená",J127,0)</f>
        <v>0</v>
      </c>
      <c r="BI127" s="202">
        <f>IF(N127="nulová",J127,0)</f>
        <v>0</v>
      </c>
      <c r="BJ127" s="18" t="s">
        <v>121</v>
      </c>
      <c r="BK127" s="202">
        <f>ROUND(I127*H127,2)</f>
        <v>0</v>
      </c>
      <c r="BL127" s="18" t="s">
        <v>126</v>
      </c>
      <c r="BM127" s="201" t="s">
        <v>292</v>
      </c>
    </row>
    <row r="128" s="2" customFormat="1" ht="24" customHeight="1">
      <c r="A128" s="37"/>
      <c r="B128" s="188"/>
      <c r="C128" s="189" t="s">
        <v>293</v>
      </c>
      <c r="D128" s="189" t="s">
        <v>122</v>
      </c>
      <c r="E128" s="190" t="s">
        <v>294</v>
      </c>
      <c r="F128" s="191" t="s">
        <v>295</v>
      </c>
      <c r="G128" s="192" t="s">
        <v>296</v>
      </c>
      <c r="H128" s="193">
        <v>265.30000000000001</v>
      </c>
      <c r="I128" s="194"/>
      <c r="J128" s="195">
        <f>ROUND(I128*H128,2)</f>
        <v>0</v>
      </c>
      <c r="K128" s="196"/>
      <c r="L128" s="38"/>
      <c r="M128" s="197" t="s">
        <v>1</v>
      </c>
      <c r="N128" s="198" t="s">
        <v>41</v>
      </c>
      <c r="O128" s="76"/>
      <c r="P128" s="199">
        <f>O128*H128</f>
        <v>0</v>
      </c>
      <c r="Q128" s="199">
        <v>0</v>
      </c>
      <c r="R128" s="199">
        <f>Q128*H128</f>
        <v>0</v>
      </c>
      <c r="S128" s="199">
        <v>0.23000000000000001</v>
      </c>
      <c r="T128" s="200">
        <f>S128*H128</f>
        <v>61.019000000000005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01" t="s">
        <v>126</v>
      </c>
      <c r="AT128" s="201" t="s">
        <v>122</v>
      </c>
      <c r="AU128" s="201" t="s">
        <v>121</v>
      </c>
      <c r="AY128" s="18" t="s">
        <v>119</v>
      </c>
      <c r="BE128" s="202">
        <f>IF(N128="základná",J128,0)</f>
        <v>0</v>
      </c>
      <c r="BF128" s="202">
        <f>IF(N128="znížená",J128,0)</f>
        <v>0</v>
      </c>
      <c r="BG128" s="202">
        <f>IF(N128="zákl. prenesená",J128,0)</f>
        <v>0</v>
      </c>
      <c r="BH128" s="202">
        <f>IF(N128="zníž. prenesená",J128,0)</f>
        <v>0</v>
      </c>
      <c r="BI128" s="202">
        <f>IF(N128="nulová",J128,0)</f>
        <v>0</v>
      </c>
      <c r="BJ128" s="18" t="s">
        <v>121</v>
      </c>
      <c r="BK128" s="202">
        <f>ROUND(I128*H128,2)</f>
        <v>0</v>
      </c>
      <c r="BL128" s="18" t="s">
        <v>126</v>
      </c>
      <c r="BM128" s="201" t="s">
        <v>297</v>
      </c>
    </row>
    <row r="129" s="2" customFormat="1" ht="24" customHeight="1">
      <c r="A129" s="37"/>
      <c r="B129" s="188"/>
      <c r="C129" s="189" t="s">
        <v>280</v>
      </c>
      <c r="D129" s="189" t="s">
        <v>122</v>
      </c>
      <c r="E129" s="190" t="s">
        <v>298</v>
      </c>
      <c r="F129" s="191" t="s">
        <v>299</v>
      </c>
      <c r="G129" s="192" t="s">
        <v>205</v>
      </c>
      <c r="H129" s="193">
        <v>857.03999999999996</v>
      </c>
      <c r="I129" s="194"/>
      <c r="J129" s="195">
        <f>ROUND(I129*H129,2)</f>
        <v>0</v>
      </c>
      <c r="K129" s="196"/>
      <c r="L129" s="38"/>
      <c r="M129" s="197" t="s">
        <v>1</v>
      </c>
      <c r="N129" s="198" t="s">
        <v>41</v>
      </c>
      <c r="O129" s="76"/>
      <c r="P129" s="199">
        <f>O129*H129</f>
        <v>0</v>
      </c>
      <c r="Q129" s="199">
        <v>0</v>
      </c>
      <c r="R129" s="199">
        <f>Q129*H129</f>
        <v>0</v>
      </c>
      <c r="S129" s="199">
        <v>0.22500000000000001</v>
      </c>
      <c r="T129" s="200">
        <f>S129*H129</f>
        <v>192.834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01" t="s">
        <v>126</v>
      </c>
      <c r="AT129" s="201" t="s">
        <v>122</v>
      </c>
      <c r="AU129" s="201" t="s">
        <v>121</v>
      </c>
      <c r="AY129" s="18" t="s">
        <v>119</v>
      </c>
      <c r="BE129" s="202">
        <f>IF(N129="základná",J129,0)</f>
        <v>0</v>
      </c>
      <c r="BF129" s="202">
        <f>IF(N129="znížená",J129,0)</f>
        <v>0</v>
      </c>
      <c r="BG129" s="202">
        <f>IF(N129="zákl. prenesená",J129,0)</f>
        <v>0</v>
      </c>
      <c r="BH129" s="202">
        <f>IF(N129="zníž. prenesená",J129,0)</f>
        <v>0</v>
      </c>
      <c r="BI129" s="202">
        <f>IF(N129="nulová",J129,0)</f>
        <v>0</v>
      </c>
      <c r="BJ129" s="18" t="s">
        <v>121</v>
      </c>
      <c r="BK129" s="202">
        <f>ROUND(I129*H129,2)</f>
        <v>0</v>
      </c>
      <c r="BL129" s="18" t="s">
        <v>126</v>
      </c>
      <c r="BM129" s="201" t="s">
        <v>300</v>
      </c>
    </row>
    <row r="130" s="2" customFormat="1" ht="24" customHeight="1">
      <c r="A130" s="37"/>
      <c r="B130" s="188"/>
      <c r="C130" s="189" t="s">
        <v>301</v>
      </c>
      <c r="D130" s="189" t="s">
        <v>122</v>
      </c>
      <c r="E130" s="190" t="s">
        <v>302</v>
      </c>
      <c r="F130" s="191" t="s">
        <v>303</v>
      </c>
      <c r="G130" s="192" t="s">
        <v>125</v>
      </c>
      <c r="H130" s="193">
        <v>250.16200000000001</v>
      </c>
      <c r="I130" s="194"/>
      <c r="J130" s="195">
        <f>ROUND(I130*H130,2)</f>
        <v>0</v>
      </c>
      <c r="K130" s="196"/>
      <c r="L130" s="38"/>
      <c r="M130" s="197" t="s">
        <v>1</v>
      </c>
      <c r="N130" s="198" t="s">
        <v>41</v>
      </c>
      <c r="O130" s="76"/>
      <c r="P130" s="199">
        <f>O130*H130</f>
        <v>0</v>
      </c>
      <c r="Q130" s="199">
        <v>0</v>
      </c>
      <c r="R130" s="199">
        <f>Q130*H130</f>
        <v>0</v>
      </c>
      <c r="S130" s="199">
        <v>0</v>
      </c>
      <c r="T130" s="200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01" t="s">
        <v>126</v>
      </c>
      <c r="AT130" s="201" t="s">
        <v>122</v>
      </c>
      <c r="AU130" s="201" t="s">
        <v>121</v>
      </c>
      <c r="AY130" s="18" t="s">
        <v>119</v>
      </c>
      <c r="BE130" s="202">
        <f>IF(N130="základná",J130,0)</f>
        <v>0</v>
      </c>
      <c r="BF130" s="202">
        <f>IF(N130="znížená",J130,0)</f>
        <v>0</v>
      </c>
      <c r="BG130" s="202">
        <f>IF(N130="zákl. prenesená",J130,0)</f>
        <v>0</v>
      </c>
      <c r="BH130" s="202">
        <f>IF(N130="zníž. prenesená",J130,0)</f>
        <v>0</v>
      </c>
      <c r="BI130" s="202">
        <f>IF(N130="nulová",J130,0)</f>
        <v>0</v>
      </c>
      <c r="BJ130" s="18" t="s">
        <v>121</v>
      </c>
      <c r="BK130" s="202">
        <f>ROUND(I130*H130,2)</f>
        <v>0</v>
      </c>
      <c r="BL130" s="18" t="s">
        <v>126</v>
      </c>
      <c r="BM130" s="201" t="s">
        <v>304</v>
      </c>
    </row>
    <row r="131" s="14" customFormat="1">
      <c r="A131" s="14"/>
      <c r="B131" s="211"/>
      <c r="C131" s="14"/>
      <c r="D131" s="204" t="s">
        <v>128</v>
      </c>
      <c r="E131" s="212" t="s">
        <v>1</v>
      </c>
      <c r="F131" s="213" t="s">
        <v>305</v>
      </c>
      <c r="G131" s="14"/>
      <c r="H131" s="214">
        <v>221.27699999999999</v>
      </c>
      <c r="I131" s="215"/>
      <c r="J131" s="14"/>
      <c r="K131" s="14"/>
      <c r="L131" s="211"/>
      <c r="M131" s="216"/>
      <c r="N131" s="217"/>
      <c r="O131" s="217"/>
      <c r="P131" s="217"/>
      <c r="Q131" s="217"/>
      <c r="R131" s="217"/>
      <c r="S131" s="217"/>
      <c r="T131" s="218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12" t="s">
        <v>128</v>
      </c>
      <c r="AU131" s="212" t="s">
        <v>121</v>
      </c>
      <c r="AV131" s="14" t="s">
        <v>121</v>
      </c>
      <c r="AW131" s="14" t="s">
        <v>31</v>
      </c>
      <c r="AX131" s="14" t="s">
        <v>75</v>
      </c>
      <c r="AY131" s="212" t="s">
        <v>119</v>
      </c>
    </row>
    <row r="132" s="14" customFormat="1">
      <c r="A132" s="14"/>
      <c r="B132" s="211"/>
      <c r="C132" s="14"/>
      <c r="D132" s="204" t="s">
        <v>128</v>
      </c>
      <c r="E132" s="212" t="s">
        <v>1</v>
      </c>
      <c r="F132" s="213" t="s">
        <v>306</v>
      </c>
      <c r="G132" s="14"/>
      <c r="H132" s="214">
        <v>27.885000000000002</v>
      </c>
      <c r="I132" s="215"/>
      <c r="J132" s="14"/>
      <c r="K132" s="14"/>
      <c r="L132" s="211"/>
      <c r="M132" s="216"/>
      <c r="N132" s="217"/>
      <c r="O132" s="217"/>
      <c r="P132" s="217"/>
      <c r="Q132" s="217"/>
      <c r="R132" s="217"/>
      <c r="S132" s="217"/>
      <c r="T132" s="218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12" t="s">
        <v>128</v>
      </c>
      <c r="AU132" s="212" t="s">
        <v>121</v>
      </c>
      <c r="AV132" s="14" t="s">
        <v>121</v>
      </c>
      <c r="AW132" s="14" t="s">
        <v>31</v>
      </c>
      <c r="AX132" s="14" t="s">
        <v>75</v>
      </c>
      <c r="AY132" s="212" t="s">
        <v>119</v>
      </c>
    </row>
    <row r="133" s="14" customFormat="1">
      <c r="A133" s="14"/>
      <c r="B133" s="211"/>
      <c r="C133" s="14"/>
      <c r="D133" s="204" t="s">
        <v>128</v>
      </c>
      <c r="E133" s="212" t="s">
        <v>1</v>
      </c>
      <c r="F133" s="213" t="s">
        <v>307</v>
      </c>
      <c r="G133" s="14"/>
      <c r="H133" s="214">
        <v>1</v>
      </c>
      <c r="I133" s="215"/>
      <c r="J133" s="14"/>
      <c r="K133" s="14"/>
      <c r="L133" s="211"/>
      <c r="M133" s="216"/>
      <c r="N133" s="217"/>
      <c r="O133" s="217"/>
      <c r="P133" s="217"/>
      <c r="Q133" s="217"/>
      <c r="R133" s="217"/>
      <c r="S133" s="217"/>
      <c r="T133" s="218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12" t="s">
        <v>128</v>
      </c>
      <c r="AU133" s="212" t="s">
        <v>121</v>
      </c>
      <c r="AV133" s="14" t="s">
        <v>121</v>
      </c>
      <c r="AW133" s="14" t="s">
        <v>31</v>
      </c>
      <c r="AX133" s="14" t="s">
        <v>75</v>
      </c>
      <c r="AY133" s="212" t="s">
        <v>119</v>
      </c>
    </row>
    <row r="134" s="15" customFormat="1">
      <c r="A134" s="15"/>
      <c r="B134" s="219"/>
      <c r="C134" s="15"/>
      <c r="D134" s="204" t="s">
        <v>128</v>
      </c>
      <c r="E134" s="220" t="s">
        <v>1</v>
      </c>
      <c r="F134" s="221" t="s">
        <v>135</v>
      </c>
      <c r="G134" s="15"/>
      <c r="H134" s="222">
        <v>250.16199999999998</v>
      </c>
      <c r="I134" s="223"/>
      <c r="J134" s="15"/>
      <c r="K134" s="15"/>
      <c r="L134" s="219"/>
      <c r="M134" s="224"/>
      <c r="N134" s="225"/>
      <c r="O134" s="225"/>
      <c r="P134" s="225"/>
      <c r="Q134" s="225"/>
      <c r="R134" s="225"/>
      <c r="S134" s="225"/>
      <c r="T134" s="226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T134" s="220" t="s">
        <v>128</v>
      </c>
      <c r="AU134" s="220" t="s">
        <v>121</v>
      </c>
      <c r="AV134" s="15" t="s">
        <v>126</v>
      </c>
      <c r="AW134" s="15" t="s">
        <v>31</v>
      </c>
      <c r="AX134" s="15" t="s">
        <v>83</v>
      </c>
      <c r="AY134" s="220" t="s">
        <v>119</v>
      </c>
    </row>
    <row r="135" s="2" customFormat="1" ht="24" customHeight="1">
      <c r="A135" s="37"/>
      <c r="B135" s="188"/>
      <c r="C135" s="189" t="s">
        <v>126</v>
      </c>
      <c r="D135" s="189" t="s">
        <v>122</v>
      </c>
      <c r="E135" s="190" t="s">
        <v>308</v>
      </c>
      <c r="F135" s="191" t="s">
        <v>309</v>
      </c>
      <c r="G135" s="192" t="s">
        <v>125</v>
      </c>
      <c r="H135" s="193">
        <v>250.16200000000001</v>
      </c>
      <c r="I135" s="194"/>
      <c r="J135" s="195">
        <f>ROUND(I135*H135,2)</f>
        <v>0</v>
      </c>
      <c r="K135" s="196"/>
      <c r="L135" s="38"/>
      <c r="M135" s="197" t="s">
        <v>1</v>
      </c>
      <c r="N135" s="198" t="s">
        <v>41</v>
      </c>
      <c r="O135" s="76"/>
      <c r="P135" s="199">
        <f>O135*H135</f>
        <v>0</v>
      </c>
      <c r="Q135" s="199">
        <v>0</v>
      </c>
      <c r="R135" s="199">
        <f>Q135*H135</f>
        <v>0</v>
      </c>
      <c r="S135" s="199">
        <v>0</v>
      </c>
      <c r="T135" s="200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01" t="s">
        <v>126</v>
      </c>
      <c r="AT135" s="201" t="s">
        <v>122</v>
      </c>
      <c r="AU135" s="201" t="s">
        <v>121</v>
      </c>
      <c r="AY135" s="18" t="s">
        <v>119</v>
      </c>
      <c r="BE135" s="202">
        <f>IF(N135="základná",J135,0)</f>
        <v>0</v>
      </c>
      <c r="BF135" s="202">
        <f>IF(N135="znížená",J135,0)</f>
        <v>0</v>
      </c>
      <c r="BG135" s="202">
        <f>IF(N135="zákl. prenesená",J135,0)</f>
        <v>0</v>
      </c>
      <c r="BH135" s="202">
        <f>IF(N135="zníž. prenesená",J135,0)</f>
        <v>0</v>
      </c>
      <c r="BI135" s="202">
        <f>IF(N135="nulová",J135,0)</f>
        <v>0</v>
      </c>
      <c r="BJ135" s="18" t="s">
        <v>121</v>
      </c>
      <c r="BK135" s="202">
        <f>ROUND(I135*H135,2)</f>
        <v>0</v>
      </c>
      <c r="BL135" s="18" t="s">
        <v>126</v>
      </c>
      <c r="BM135" s="201" t="s">
        <v>310</v>
      </c>
    </row>
    <row r="136" s="2" customFormat="1" ht="16.5" customHeight="1">
      <c r="A136" s="37"/>
      <c r="B136" s="188"/>
      <c r="C136" s="189" t="s">
        <v>311</v>
      </c>
      <c r="D136" s="189" t="s">
        <v>122</v>
      </c>
      <c r="E136" s="190" t="s">
        <v>140</v>
      </c>
      <c r="F136" s="191" t="s">
        <v>141</v>
      </c>
      <c r="G136" s="192" t="s">
        <v>125</v>
      </c>
      <c r="H136" s="193">
        <v>13.5</v>
      </c>
      <c r="I136" s="194"/>
      <c r="J136" s="195">
        <f>ROUND(I136*H136,2)</f>
        <v>0</v>
      </c>
      <c r="K136" s="196"/>
      <c r="L136" s="38"/>
      <c r="M136" s="197" t="s">
        <v>1</v>
      </c>
      <c r="N136" s="198" t="s">
        <v>41</v>
      </c>
      <c r="O136" s="76"/>
      <c r="P136" s="199">
        <f>O136*H136</f>
        <v>0</v>
      </c>
      <c r="Q136" s="199">
        <v>0</v>
      </c>
      <c r="R136" s="199">
        <f>Q136*H136</f>
        <v>0</v>
      </c>
      <c r="S136" s="199">
        <v>0</v>
      </c>
      <c r="T136" s="200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01" t="s">
        <v>126</v>
      </c>
      <c r="AT136" s="201" t="s">
        <v>122</v>
      </c>
      <c r="AU136" s="201" t="s">
        <v>121</v>
      </c>
      <c r="AY136" s="18" t="s">
        <v>119</v>
      </c>
      <c r="BE136" s="202">
        <f>IF(N136="základná",J136,0)</f>
        <v>0</v>
      </c>
      <c r="BF136" s="202">
        <f>IF(N136="znížená",J136,0)</f>
        <v>0</v>
      </c>
      <c r="BG136" s="202">
        <f>IF(N136="zákl. prenesená",J136,0)</f>
        <v>0</v>
      </c>
      <c r="BH136" s="202">
        <f>IF(N136="zníž. prenesená",J136,0)</f>
        <v>0</v>
      </c>
      <c r="BI136" s="202">
        <f>IF(N136="nulová",J136,0)</f>
        <v>0</v>
      </c>
      <c r="BJ136" s="18" t="s">
        <v>121</v>
      </c>
      <c r="BK136" s="202">
        <f>ROUND(I136*H136,2)</f>
        <v>0</v>
      </c>
      <c r="BL136" s="18" t="s">
        <v>126</v>
      </c>
      <c r="BM136" s="201" t="s">
        <v>312</v>
      </c>
    </row>
    <row r="137" s="14" customFormat="1">
      <c r="A137" s="14"/>
      <c r="B137" s="211"/>
      <c r="C137" s="14"/>
      <c r="D137" s="204" t="s">
        <v>128</v>
      </c>
      <c r="E137" s="212" t="s">
        <v>1</v>
      </c>
      <c r="F137" s="213" t="s">
        <v>313</v>
      </c>
      <c r="G137" s="14"/>
      <c r="H137" s="214">
        <v>13.5</v>
      </c>
      <c r="I137" s="215"/>
      <c r="J137" s="14"/>
      <c r="K137" s="14"/>
      <c r="L137" s="211"/>
      <c r="M137" s="216"/>
      <c r="N137" s="217"/>
      <c r="O137" s="217"/>
      <c r="P137" s="217"/>
      <c r="Q137" s="217"/>
      <c r="R137" s="217"/>
      <c r="S137" s="217"/>
      <c r="T137" s="218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12" t="s">
        <v>128</v>
      </c>
      <c r="AU137" s="212" t="s">
        <v>121</v>
      </c>
      <c r="AV137" s="14" t="s">
        <v>121</v>
      </c>
      <c r="AW137" s="14" t="s">
        <v>31</v>
      </c>
      <c r="AX137" s="14" t="s">
        <v>75</v>
      </c>
      <c r="AY137" s="212" t="s">
        <v>119</v>
      </c>
    </row>
    <row r="138" s="15" customFormat="1">
      <c r="A138" s="15"/>
      <c r="B138" s="219"/>
      <c r="C138" s="15"/>
      <c r="D138" s="204" t="s">
        <v>128</v>
      </c>
      <c r="E138" s="220" t="s">
        <v>1</v>
      </c>
      <c r="F138" s="221" t="s">
        <v>135</v>
      </c>
      <c r="G138" s="15"/>
      <c r="H138" s="222">
        <v>13.5</v>
      </c>
      <c r="I138" s="223"/>
      <c r="J138" s="15"/>
      <c r="K138" s="15"/>
      <c r="L138" s="219"/>
      <c r="M138" s="224"/>
      <c r="N138" s="225"/>
      <c r="O138" s="225"/>
      <c r="P138" s="225"/>
      <c r="Q138" s="225"/>
      <c r="R138" s="225"/>
      <c r="S138" s="225"/>
      <c r="T138" s="226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T138" s="220" t="s">
        <v>128</v>
      </c>
      <c r="AU138" s="220" t="s">
        <v>121</v>
      </c>
      <c r="AV138" s="15" t="s">
        <v>126</v>
      </c>
      <c r="AW138" s="15" t="s">
        <v>31</v>
      </c>
      <c r="AX138" s="15" t="s">
        <v>83</v>
      </c>
      <c r="AY138" s="220" t="s">
        <v>119</v>
      </c>
    </row>
    <row r="139" s="2" customFormat="1" ht="36" customHeight="1">
      <c r="A139" s="37"/>
      <c r="B139" s="188"/>
      <c r="C139" s="189" t="s">
        <v>314</v>
      </c>
      <c r="D139" s="189" t="s">
        <v>122</v>
      </c>
      <c r="E139" s="190" t="s">
        <v>145</v>
      </c>
      <c r="F139" s="191" t="s">
        <v>146</v>
      </c>
      <c r="G139" s="192" t="s">
        <v>125</v>
      </c>
      <c r="H139" s="193">
        <v>13.5</v>
      </c>
      <c r="I139" s="194"/>
      <c r="J139" s="195">
        <f>ROUND(I139*H139,2)</f>
        <v>0</v>
      </c>
      <c r="K139" s="196"/>
      <c r="L139" s="38"/>
      <c r="M139" s="197" t="s">
        <v>1</v>
      </c>
      <c r="N139" s="198" t="s">
        <v>41</v>
      </c>
      <c r="O139" s="76"/>
      <c r="P139" s="199">
        <f>O139*H139</f>
        <v>0</v>
      </c>
      <c r="Q139" s="199">
        <v>0</v>
      </c>
      <c r="R139" s="199">
        <f>Q139*H139</f>
        <v>0</v>
      </c>
      <c r="S139" s="199">
        <v>0</v>
      </c>
      <c r="T139" s="200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01" t="s">
        <v>126</v>
      </c>
      <c r="AT139" s="201" t="s">
        <v>122</v>
      </c>
      <c r="AU139" s="201" t="s">
        <v>121</v>
      </c>
      <c r="AY139" s="18" t="s">
        <v>119</v>
      </c>
      <c r="BE139" s="202">
        <f>IF(N139="základná",J139,0)</f>
        <v>0</v>
      </c>
      <c r="BF139" s="202">
        <f>IF(N139="znížená",J139,0)</f>
        <v>0</v>
      </c>
      <c r="BG139" s="202">
        <f>IF(N139="zákl. prenesená",J139,0)</f>
        <v>0</v>
      </c>
      <c r="BH139" s="202">
        <f>IF(N139="zníž. prenesená",J139,0)</f>
        <v>0</v>
      </c>
      <c r="BI139" s="202">
        <f>IF(N139="nulová",J139,0)</f>
        <v>0</v>
      </c>
      <c r="BJ139" s="18" t="s">
        <v>121</v>
      </c>
      <c r="BK139" s="202">
        <f>ROUND(I139*H139,2)</f>
        <v>0</v>
      </c>
      <c r="BL139" s="18" t="s">
        <v>126</v>
      </c>
      <c r="BM139" s="201" t="s">
        <v>315</v>
      </c>
    </row>
    <row r="140" s="2" customFormat="1" ht="24" customHeight="1">
      <c r="A140" s="37"/>
      <c r="B140" s="188"/>
      <c r="C140" s="189" t="s">
        <v>316</v>
      </c>
      <c r="D140" s="189" t="s">
        <v>122</v>
      </c>
      <c r="E140" s="190" t="s">
        <v>317</v>
      </c>
      <c r="F140" s="191" t="s">
        <v>318</v>
      </c>
      <c r="G140" s="192" t="s">
        <v>125</v>
      </c>
      <c r="H140" s="193">
        <v>54</v>
      </c>
      <c r="I140" s="194"/>
      <c r="J140" s="195">
        <f>ROUND(I140*H140,2)</f>
        <v>0</v>
      </c>
      <c r="K140" s="196"/>
      <c r="L140" s="38"/>
      <c r="M140" s="197" t="s">
        <v>1</v>
      </c>
      <c r="N140" s="198" t="s">
        <v>41</v>
      </c>
      <c r="O140" s="76"/>
      <c r="P140" s="199">
        <f>O140*H140</f>
        <v>0</v>
      </c>
      <c r="Q140" s="199">
        <v>0</v>
      </c>
      <c r="R140" s="199">
        <f>Q140*H140</f>
        <v>0</v>
      </c>
      <c r="S140" s="199">
        <v>0</v>
      </c>
      <c r="T140" s="200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01" t="s">
        <v>126</v>
      </c>
      <c r="AT140" s="201" t="s">
        <v>122</v>
      </c>
      <c r="AU140" s="201" t="s">
        <v>121</v>
      </c>
      <c r="AY140" s="18" t="s">
        <v>119</v>
      </c>
      <c r="BE140" s="202">
        <f>IF(N140="základná",J140,0)</f>
        <v>0</v>
      </c>
      <c r="BF140" s="202">
        <f>IF(N140="znížená",J140,0)</f>
        <v>0</v>
      </c>
      <c r="BG140" s="202">
        <f>IF(N140="zákl. prenesená",J140,0)</f>
        <v>0</v>
      </c>
      <c r="BH140" s="202">
        <f>IF(N140="zníž. prenesená",J140,0)</f>
        <v>0</v>
      </c>
      <c r="BI140" s="202">
        <f>IF(N140="nulová",J140,0)</f>
        <v>0</v>
      </c>
      <c r="BJ140" s="18" t="s">
        <v>121</v>
      </c>
      <c r="BK140" s="202">
        <f>ROUND(I140*H140,2)</f>
        <v>0</v>
      </c>
      <c r="BL140" s="18" t="s">
        <v>126</v>
      </c>
      <c r="BM140" s="201" t="s">
        <v>319</v>
      </c>
    </row>
    <row r="141" s="14" customFormat="1">
      <c r="A141" s="14"/>
      <c r="B141" s="211"/>
      <c r="C141" s="14"/>
      <c r="D141" s="204" t="s">
        <v>128</v>
      </c>
      <c r="E141" s="212" t="s">
        <v>1</v>
      </c>
      <c r="F141" s="213" t="s">
        <v>320</v>
      </c>
      <c r="G141" s="14"/>
      <c r="H141" s="214">
        <v>54</v>
      </c>
      <c r="I141" s="215"/>
      <c r="J141" s="14"/>
      <c r="K141" s="14"/>
      <c r="L141" s="211"/>
      <c r="M141" s="216"/>
      <c r="N141" s="217"/>
      <c r="O141" s="217"/>
      <c r="P141" s="217"/>
      <c r="Q141" s="217"/>
      <c r="R141" s="217"/>
      <c r="S141" s="217"/>
      <c r="T141" s="218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12" t="s">
        <v>128</v>
      </c>
      <c r="AU141" s="212" t="s">
        <v>121</v>
      </c>
      <c r="AV141" s="14" t="s">
        <v>121</v>
      </c>
      <c r="AW141" s="14" t="s">
        <v>31</v>
      </c>
      <c r="AX141" s="14" t="s">
        <v>75</v>
      </c>
      <c r="AY141" s="212" t="s">
        <v>119</v>
      </c>
    </row>
    <row r="142" s="15" customFormat="1">
      <c r="A142" s="15"/>
      <c r="B142" s="219"/>
      <c r="C142" s="15"/>
      <c r="D142" s="204" t="s">
        <v>128</v>
      </c>
      <c r="E142" s="220" t="s">
        <v>1</v>
      </c>
      <c r="F142" s="221" t="s">
        <v>135</v>
      </c>
      <c r="G142" s="15"/>
      <c r="H142" s="222">
        <v>54</v>
      </c>
      <c r="I142" s="223"/>
      <c r="J142" s="15"/>
      <c r="K142" s="15"/>
      <c r="L142" s="219"/>
      <c r="M142" s="224"/>
      <c r="N142" s="225"/>
      <c r="O142" s="225"/>
      <c r="P142" s="225"/>
      <c r="Q142" s="225"/>
      <c r="R142" s="225"/>
      <c r="S142" s="225"/>
      <c r="T142" s="226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T142" s="220" t="s">
        <v>128</v>
      </c>
      <c r="AU142" s="220" t="s">
        <v>121</v>
      </c>
      <c r="AV142" s="15" t="s">
        <v>126</v>
      </c>
      <c r="AW142" s="15" t="s">
        <v>31</v>
      </c>
      <c r="AX142" s="15" t="s">
        <v>83</v>
      </c>
      <c r="AY142" s="220" t="s">
        <v>119</v>
      </c>
    </row>
    <row r="143" s="2" customFormat="1" ht="24" customHeight="1">
      <c r="A143" s="37"/>
      <c r="B143" s="188"/>
      <c r="C143" s="189" t="s">
        <v>321</v>
      </c>
      <c r="D143" s="189" t="s">
        <v>122</v>
      </c>
      <c r="E143" s="190" t="s">
        <v>322</v>
      </c>
      <c r="F143" s="191" t="s">
        <v>323</v>
      </c>
      <c r="G143" s="192" t="s">
        <v>205</v>
      </c>
      <c r="H143" s="193">
        <v>90</v>
      </c>
      <c r="I143" s="194"/>
      <c r="J143" s="195">
        <f>ROUND(I143*H143,2)</f>
        <v>0</v>
      </c>
      <c r="K143" s="196"/>
      <c r="L143" s="38"/>
      <c r="M143" s="197" t="s">
        <v>1</v>
      </c>
      <c r="N143" s="198" t="s">
        <v>41</v>
      </c>
      <c r="O143" s="76"/>
      <c r="P143" s="199">
        <f>O143*H143</f>
        <v>0</v>
      </c>
      <c r="Q143" s="199">
        <v>0.00084999999999999995</v>
      </c>
      <c r="R143" s="199">
        <f>Q143*H143</f>
        <v>0.076499999999999999</v>
      </c>
      <c r="S143" s="199">
        <v>0</v>
      </c>
      <c r="T143" s="200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01" t="s">
        <v>126</v>
      </c>
      <c r="AT143" s="201" t="s">
        <v>122</v>
      </c>
      <c r="AU143" s="201" t="s">
        <v>121</v>
      </c>
      <c r="AY143" s="18" t="s">
        <v>119</v>
      </c>
      <c r="BE143" s="202">
        <f>IF(N143="základná",J143,0)</f>
        <v>0</v>
      </c>
      <c r="BF143" s="202">
        <f>IF(N143="znížená",J143,0)</f>
        <v>0</v>
      </c>
      <c r="BG143" s="202">
        <f>IF(N143="zákl. prenesená",J143,0)</f>
        <v>0</v>
      </c>
      <c r="BH143" s="202">
        <f>IF(N143="zníž. prenesená",J143,0)</f>
        <v>0</v>
      </c>
      <c r="BI143" s="202">
        <f>IF(N143="nulová",J143,0)</f>
        <v>0</v>
      </c>
      <c r="BJ143" s="18" t="s">
        <v>121</v>
      </c>
      <c r="BK143" s="202">
        <f>ROUND(I143*H143,2)</f>
        <v>0</v>
      </c>
      <c r="BL143" s="18" t="s">
        <v>126</v>
      </c>
      <c r="BM143" s="201" t="s">
        <v>324</v>
      </c>
    </row>
    <row r="144" s="14" customFormat="1">
      <c r="A144" s="14"/>
      <c r="B144" s="211"/>
      <c r="C144" s="14"/>
      <c r="D144" s="204" t="s">
        <v>128</v>
      </c>
      <c r="E144" s="212" t="s">
        <v>1</v>
      </c>
      <c r="F144" s="213" t="s">
        <v>325</v>
      </c>
      <c r="G144" s="14"/>
      <c r="H144" s="214">
        <v>60</v>
      </c>
      <c r="I144" s="215"/>
      <c r="J144" s="14"/>
      <c r="K144" s="14"/>
      <c r="L144" s="211"/>
      <c r="M144" s="216"/>
      <c r="N144" s="217"/>
      <c r="O144" s="217"/>
      <c r="P144" s="217"/>
      <c r="Q144" s="217"/>
      <c r="R144" s="217"/>
      <c r="S144" s="217"/>
      <c r="T144" s="218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12" t="s">
        <v>128</v>
      </c>
      <c r="AU144" s="212" t="s">
        <v>121</v>
      </c>
      <c r="AV144" s="14" t="s">
        <v>121</v>
      </c>
      <c r="AW144" s="14" t="s">
        <v>31</v>
      </c>
      <c r="AX144" s="14" t="s">
        <v>75</v>
      </c>
      <c r="AY144" s="212" t="s">
        <v>119</v>
      </c>
    </row>
    <row r="145" s="14" customFormat="1">
      <c r="A145" s="14"/>
      <c r="B145" s="211"/>
      <c r="C145" s="14"/>
      <c r="D145" s="204" t="s">
        <v>128</v>
      </c>
      <c r="E145" s="212" t="s">
        <v>1</v>
      </c>
      <c r="F145" s="213" t="s">
        <v>326</v>
      </c>
      <c r="G145" s="14"/>
      <c r="H145" s="214">
        <v>30</v>
      </c>
      <c r="I145" s="215"/>
      <c r="J145" s="14"/>
      <c r="K145" s="14"/>
      <c r="L145" s="211"/>
      <c r="M145" s="216"/>
      <c r="N145" s="217"/>
      <c r="O145" s="217"/>
      <c r="P145" s="217"/>
      <c r="Q145" s="217"/>
      <c r="R145" s="217"/>
      <c r="S145" s="217"/>
      <c r="T145" s="218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12" t="s">
        <v>128</v>
      </c>
      <c r="AU145" s="212" t="s">
        <v>121</v>
      </c>
      <c r="AV145" s="14" t="s">
        <v>121</v>
      </c>
      <c r="AW145" s="14" t="s">
        <v>31</v>
      </c>
      <c r="AX145" s="14" t="s">
        <v>75</v>
      </c>
      <c r="AY145" s="212" t="s">
        <v>119</v>
      </c>
    </row>
    <row r="146" s="15" customFormat="1">
      <c r="A146" s="15"/>
      <c r="B146" s="219"/>
      <c r="C146" s="15"/>
      <c r="D146" s="204" t="s">
        <v>128</v>
      </c>
      <c r="E146" s="220" t="s">
        <v>1</v>
      </c>
      <c r="F146" s="221" t="s">
        <v>135</v>
      </c>
      <c r="G146" s="15"/>
      <c r="H146" s="222">
        <v>90</v>
      </c>
      <c r="I146" s="223"/>
      <c r="J146" s="15"/>
      <c r="K146" s="15"/>
      <c r="L146" s="219"/>
      <c r="M146" s="224"/>
      <c r="N146" s="225"/>
      <c r="O146" s="225"/>
      <c r="P146" s="225"/>
      <c r="Q146" s="225"/>
      <c r="R146" s="225"/>
      <c r="S146" s="225"/>
      <c r="T146" s="226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T146" s="220" t="s">
        <v>128</v>
      </c>
      <c r="AU146" s="220" t="s">
        <v>121</v>
      </c>
      <c r="AV146" s="15" t="s">
        <v>126</v>
      </c>
      <c r="AW146" s="15" t="s">
        <v>31</v>
      </c>
      <c r="AX146" s="15" t="s">
        <v>83</v>
      </c>
      <c r="AY146" s="220" t="s">
        <v>119</v>
      </c>
    </row>
    <row r="147" s="2" customFormat="1" ht="24" customHeight="1">
      <c r="A147" s="37"/>
      <c r="B147" s="188"/>
      <c r="C147" s="189" t="s">
        <v>327</v>
      </c>
      <c r="D147" s="189" t="s">
        <v>122</v>
      </c>
      <c r="E147" s="190" t="s">
        <v>328</v>
      </c>
      <c r="F147" s="191" t="s">
        <v>329</v>
      </c>
      <c r="G147" s="192" t="s">
        <v>205</v>
      </c>
      <c r="H147" s="193">
        <v>90</v>
      </c>
      <c r="I147" s="194"/>
      <c r="J147" s="195">
        <f>ROUND(I147*H147,2)</f>
        <v>0</v>
      </c>
      <c r="K147" s="196"/>
      <c r="L147" s="38"/>
      <c r="M147" s="197" t="s">
        <v>1</v>
      </c>
      <c r="N147" s="198" t="s">
        <v>41</v>
      </c>
      <c r="O147" s="76"/>
      <c r="P147" s="199">
        <f>O147*H147</f>
        <v>0</v>
      </c>
      <c r="Q147" s="199">
        <v>0</v>
      </c>
      <c r="R147" s="199">
        <f>Q147*H147</f>
        <v>0</v>
      </c>
      <c r="S147" s="199">
        <v>0</v>
      </c>
      <c r="T147" s="200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01" t="s">
        <v>126</v>
      </c>
      <c r="AT147" s="201" t="s">
        <v>122</v>
      </c>
      <c r="AU147" s="201" t="s">
        <v>121</v>
      </c>
      <c r="AY147" s="18" t="s">
        <v>119</v>
      </c>
      <c r="BE147" s="202">
        <f>IF(N147="základná",J147,0)</f>
        <v>0</v>
      </c>
      <c r="BF147" s="202">
        <f>IF(N147="znížená",J147,0)</f>
        <v>0</v>
      </c>
      <c r="BG147" s="202">
        <f>IF(N147="zákl. prenesená",J147,0)</f>
        <v>0</v>
      </c>
      <c r="BH147" s="202">
        <f>IF(N147="zníž. prenesená",J147,0)</f>
        <v>0</v>
      </c>
      <c r="BI147" s="202">
        <f>IF(N147="nulová",J147,0)</f>
        <v>0</v>
      </c>
      <c r="BJ147" s="18" t="s">
        <v>121</v>
      </c>
      <c r="BK147" s="202">
        <f>ROUND(I147*H147,2)</f>
        <v>0</v>
      </c>
      <c r="BL147" s="18" t="s">
        <v>126</v>
      </c>
      <c r="BM147" s="201" t="s">
        <v>330</v>
      </c>
    </row>
    <row r="148" s="2" customFormat="1" ht="36" customHeight="1">
      <c r="A148" s="37"/>
      <c r="B148" s="188"/>
      <c r="C148" s="189" t="s">
        <v>331</v>
      </c>
      <c r="D148" s="189" t="s">
        <v>122</v>
      </c>
      <c r="E148" s="190" t="s">
        <v>149</v>
      </c>
      <c r="F148" s="191" t="s">
        <v>150</v>
      </c>
      <c r="G148" s="192" t="s">
        <v>125</v>
      </c>
      <c r="H148" s="193">
        <v>317.66199999999998</v>
      </c>
      <c r="I148" s="194"/>
      <c r="J148" s="195">
        <f>ROUND(I148*H148,2)</f>
        <v>0</v>
      </c>
      <c r="K148" s="196"/>
      <c r="L148" s="38"/>
      <c r="M148" s="197" t="s">
        <v>1</v>
      </c>
      <c r="N148" s="198" t="s">
        <v>41</v>
      </c>
      <c r="O148" s="76"/>
      <c r="P148" s="199">
        <f>O148*H148</f>
        <v>0</v>
      </c>
      <c r="Q148" s="199">
        <v>0</v>
      </c>
      <c r="R148" s="199">
        <f>Q148*H148</f>
        <v>0</v>
      </c>
      <c r="S148" s="199">
        <v>0</v>
      </c>
      <c r="T148" s="200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01" t="s">
        <v>126</v>
      </c>
      <c r="AT148" s="201" t="s">
        <v>122</v>
      </c>
      <c r="AU148" s="201" t="s">
        <v>121</v>
      </c>
      <c r="AY148" s="18" t="s">
        <v>119</v>
      </c>
      <c r="BE148" s="202">
        <f>IF(N148="základná",J148,0)</f>
        <v>0</v>
      </c>
      <c r="BF148" s="202">
        <f>IF(N148="znížená",J148,0)</f>
        <v>0</v>
      </c>
      <c r="BG148" s="202">
        <f>IF(N148="zákl. prenesená",J148,0)</f>
        <v>0</v>
      </c>
      <c r="BH148" s="202">
        <f>IF(N148="zníž. prenesená",J148,0)</f>
        <v>0</v>
      </c>
      <c r="BI148" s="202">
        <f>IF(N148="nulová",J148,0)</f>
        <v>0</v>
      </c>
      <c r="BJ148" s="18" t="s">
        <v>121</v>
      </c>
      <c r="BK148" s="202">
        <f>ROUND(I148*H148,2)</f>
        <v>0</v>
      </c>
      <c r="BL148" s="18" t="s">
        <v>126</v>
      </c>
      <c r="BM148" s="201" t="s">
        <v>332</v>
      </c>
    </row>
    <row r="149" s="14" customFormat="1">
      <c r="A149" s="14"/>
      <c r="B149" s="211"/>
      <c r="C149" s="14"/>
      <c r="D149" s="204" t="s">
        <v>128</v>
      </c>
      <c r="E149" s="212" t="s">
        <v>1</v>
      </c>
      <c r="F149" s="213" t="s">
        <v>333</v>
      </c>
      <c r="G149" s="14"/>
      <c r="H149" s="214">
        <v>317.66199999999998</v>
      </c>
      <c r="I149" s="215"/>
      <c r="J149" s="14"/>
      <c r="K149" s="14"/>
      <c r="L149" s="211"/>
      <c r="M149" s="216"/>
      <c r="N149" s="217"/>
      <c r="O149" s="217"/>
      <c r="P149" s="217"/>
      <c r="Q149" s="217"/>
      <c r="R149" s="217"/>
      <c r="S149" s="217"/>
      <c r="T149" s="218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12" t="s">
        <v>128</v>
      </c>
      <c r="AU149" s="212" t="s">
        <v>121</v>
      </c>
      <c r="AV149" s="14" t="s">
        <v>121</v>
      </c>
      <c r="AW149" s="14" t="s">
        <v>31</v>
      </c>
      <c r="AX149" s="14" t="s">
        <v>83</v>
      </c>
      <c r="AY149" s="212" t="s">
        <v>119</v>
      </c>
    </row>
    <row r="150" s="2" customFormat="1" ht="36" customHeight="1">
      <c r="A150" s="37"/>
      <c r="B150" s="188"/>
      <c r="C150" s="189" t="s">
        <v>334</v>
      </c>
      <c r="D150" s="189" t="s">
        <v>122</v>
      </c>
      <c r="E150" s="190" t="s">
        <v>154</v>
      </c>
      <c r="F150" s="191" t="s">
        <v>155</v>
      </c>
      <c r="G150" s="192" t="s">
        <v>125</v>
      </c>
      <c r="H150" s="193">
        <v>5400.2539999999999</v>
      </c>
      <c r="I150" s="194"/>
      <c r="J150" s="195">
        <f>ROUND(I150*H150,2)</f>
        <v>0</v>
      </c>
      <c r="K150" s="196"/>
      <c r="L150" s="38"/>
      <c r="M150" s="197" t="s">
        <v>1</v>
      </c>
      <c r="N150" s="198" t="s">
        <v>41</v>
      </c>
      <c r="O150" s="76"/>
      <c r="P150" s="199">
        <f>O150*H150</f>
        <v>0</v>
      </c>
      <c r="Q150" s="199">
        <v>0</v>
      </c>
      <c r="R150" s="199">
        <f>Q150*H150</f>
        <v>0</v>
      </c>
      <c r="S150" s="199">
        <v>0</v>
      </c>
      <c r="T150" s="200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01" t="s">
        <v>126</v>
      </c>
      <c r="AT150" s="201" t="s">
        <v>122</v>
      </c>
      <c r="AU150" s="201" t="s">
        <v>121</v>
      </c>
      <c r="AY150" s="18" t="s">
        <v>119</v>
      </c>
      <c r="BE150" s="202">
        <f>IF(N150="základná",J150,0)</f>
        <v>0</v>
      </c>
      <c r="BF150" s="202">
        <f>IF(N150="znížená",J150,0)</f>
        <v>0</v>
      </c>
      <c r="BG150" s="202">
        <f>IF(N150="zákl. prenesená",J150,0)</f>
        <v>0</v>
      </c>
      <c r="BH150" s="202">
        <f>IF(N150="zníž. prenesená",J150,0)</f>
        <v>0</v>
      </c>
      <c r="BI150" s="202">
        <f>IF(N150="nulová",J150,0)</f>
        <v>0</v>
      </c>
      <c r="BJ150" s="18" t="s">
        <v>121</v>
      </c>
      <c r="BK150" s="202">
        <f>ROUND(I150*H150,2)</f>
        <v>0</v>
      </c>
      <c r="BL150" s="18" t="s">
        <v>126</v>
      </c>
      <c r="BM150" s="201" t="s">
        <v>335</v>
      </c>
    </row>
    <row r="151" s="14" customFormat="1">
      <c r="A151" s="14"/>
      <c r="B151" s="211"/>
      <c r="C151" s="14"/>
      <c r="D151" s="204" t="s">
        <v>128</v>
      </c>
      <c r="E151" s="212" t="s">
        <v>1</v>
      </c>
      <c r="F151" s="213" t="s">
        <v>336</v>
      </c>
      <c r="G151" s="14"/>
      <c r="H151" s="214">
        <v>5400.2539999999999</v>
      </c>
      <c r="I151" s="215"/>
      <c r="J151" s="14"/>
      <c r="K151" s="14"/>
      <c r="L151" s="211"/>
      <c r="M151" s="216"/>
      <c r="N151" s="217"/>
      <c r="O151" s="217"/>
      <c r="P151" s="217"/>
      <c r="Q151" s="217"/>
      <c r="R151" s="217"/>
      <c r="S151" s="217"/>
      <c r="T151" s="218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12" t="s">
        <v>128</v>
      </c>
      <c r="AU151" s="212" t="s">
        <v>121</v>
      </c>
      <c r="AV151" s="14" t="s">
        <v>121</v>
      </c>
      <c r="AW151" s="14" t="s">
        <v>31</v>
      </c>
      <c r="AX151" s="14" t="s">
        <v>83</v>
      </c>
      <c r="AY151" s="212" t="s">
        <v>119</v>
      </c>
    </row>
    <row r="152" s="2" customFormat="1" ht="24" customHeight="1">
      <c r="A152" s="37"/>
      <c r="B152" s="188"/>
      <c r="C152" s="189" t="s">
        <v>153</v>
      </c>
      <c r="D152" s="189" t="s">
        <v>122</v>
      </c>
      <c r="E152" s="190" t="s">
        <v>159</v>
      </c>
      <c r="F152" s="191" t="s">
        <v>160</v>
      </c>
      <c r="G152" s="192" t="s">
        <v>125</v>
      </c>
      <c r="H152" s="193">
        <v>317.66199999999998</v>
      </c>
      <c r="I152" s="194"/>
      <c r="J152" s="195">
        <f>ROUND(I152*H152,2)</f>
        <v>0</v>
      </c>
      <c r="K152" s="196"/>
      <c r="L152" s="38"/>
      <c r="M152" s="197" t="s">
        <v>1</v>
      </c>
      <c r="N152" s="198" t="s">
        <v>41</v>
      </c>
      <c r="O152" s="76"/>
      <c r="P152" s="199">
        <f>O152*H152</f>
        <v>0</v>
      </c>
      <c r="Q152" s="199">
        <v>0</v>
      </c>
      <c r="R152" s="199">
        <f>Q152*H152</f>
        <v>0</v>
      </c>
      <c r="S152" s="199">
        <v>0</v>
      </c>
      <c r="T152" s="200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01" t="s">
        <v>126</v>
      </c>
      <c r="AT152" s="201" t="s">
        <v>122</v>
      </c>
      <c r="AU152" s="201" t="s">
        <v>121</v>
      </c>
      <c r="AY152" s="18" t="s">
        <v>119</v>
      </c>
      <c r="BE152" s="202">
        <f>IF(N152="základná",J152,0)</f>
        <v>0</v>
      </c>
      <c r="BF152" s="202">
        <f>IF(N152="znížená",J152,0)</f>
        <v>0</v>
      </c>
      <c r="BG152" s="202">
        <f>IF(N152="zákl. prenesená",J152,0)</f>
        <v>0</v>
      </c>
      <c r="BH152" s="202">
        <f>IF(N152="zníž. prenesená",J152,0)</f>
        <v>0</v>
      </c>
      <c r="BI152" s="202">
        <f>IF(N152="nulová",J152,0)</f>
        <v>0</v>
      </c>
      <c r="BJ152" s="18" t="s">
        <v>121</v>
      </c>
      <c r="BK152" s="202">
        <f>ROUND(I152*H152,2)</f>
        <v>0</v>
      </c>
      <c r="BL152" s="18" t="s">
        <v>126</v>
      </c>
      <c r="BM152" s="201" t="s">
        <v>337</v>
      </c>
    </row>
    <row r="153" s="2" customFormat="1" ht="24" customHeight="1">
      <c r="A153" s="37"/>
      <c r="B153" s="188"/>
      <c r="C153" s="189" t="s">
        <v>338</v>
      </c>
      <c r="D153" s="189" t="s">
        <v>122</v>
      </c>
      <c r="E153" s="190" t="s">
        <v>196</v>
      </c>
      <c r="F153" s="191" t="s">
        <v>197</v>
      </c>
      <c r="G153" s="192" t="s">
        <v>125</v>
      </c>
      <c r="H153" s="193">
        <v>67.5</v>
      </c>
      <c r="I153" s="194"/>
      <c r="J153" s="195">
        <f>ROUND(I153*H153,2)</f>
        <v>0</v>
      </c>
      <c r="K153" s="196"/>
      <c r="L153" s="38"/>
      <c r="M153" s="197" t="s">
        <v>1</v>
      </c>
      <c r="N153" s="198" t="s">
        <v>41</v>
      </c>
      <c r="O153" s="76"/>
      <c r="P153" s="199">
        <f>O153*H153</f>
        <v>0</v>
      </c>
      <c r="Q153" s="199">
        <v>0</v>
      </c>
      <c r="R153" s="199">
        <f>Q153*H153</f>
        <v>0</v>
      </c>
      <c r="S153" s="199">
        <v>0</v>
      </c>
      <c r="T153" s="200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01" t="s">
        <v>126</v>
      </c>
      <c r="AT153" s="201" t="s">
        <v>122</v>
      </c>
      <c r="AU153" s="201" t="s">
        <v>121</v>
      </c>
      <c r="AY153" s="18" t="s">
        <v>119</v>
      </c>
      <c r="BE153" s="202">
        <f>IF(N153="základná",J153,0)</f>
        <v>0</v>
      </c>
      <c r="BF153" s="202">
        <f>IF(N153="znížená",J153,0)</f>
        <v>0</v>
      </c>
      <c r="BG153" s="202">
        <f>IF(N153="zákl. prenesená",J153,0)</f>
        <v>0</v>
      </c>
      <c r="BH153" s="202">
        <f>IF(N153="zníž. prenesená",J153,0)</f>
        <v>0</v>
      </c>
      <c r="BI153" s="202">
        <f>IF(N153="nulová",J153,0)</f>
        <v>0</v>
      </c>
      <c r="BJ153" s="18" t="s">
        <v>121</v>
      </c>
      <c r="BK153" s="202">
        <f>ROUND(I153*H153,2)</f>
        <v>0</v>
      </c>
      <c r="BL153" s="18" t="s">
        <v>126</v>
      </c>
      <c r="BM153" s="201" t="s">
        <v>339</v>
      </c>
    </row>
    <row r="154" s="14" customFormat="1">
      <c r="A154" s="14"/>
      <c r="B154" s="211"/>
      <c r="C154" s="14"/>
      <c r="D154" s="204" t="s">
        <v>128</v>
      </c>
      <c r="E154" s="212" t="s">
        <v>1</v>
      </c>
      <c r="F154" s="213" t="s">
        <v>340</v>
      </c>
      <c r="G154" s="14"/>
      <c r="H154" s="214">
        <v>67.5</v>
      </c>
      <c r="I154" s="215"/>
      <c r="J154" s="14"/>
      <c r="K154" s="14"/>
      <c r="L154" s="211"/>
      <c r="M154" s="216"/>
      <c r="N154" s="217"/>
      <c r="O154" s="217"/>
      <c r="P154" s="217"/>
      <c r="Q154" s="217"/>
      <c r="R154" s="217"/>
      <c r="S154" s="217"/>
      <c r="T154" s="218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12" t="s">
        <v>128</v>
      </c>
      <c r="AU154" s="212" t="s">
        <v>121</v>
      </c>
      <c r="AV154" s="14" t="s">
        <v>121</v>
      </c>
      <c r="AW154" s="14" t="s">
        <v>31</v>
      </c>
      <c r="AX154" s="14" t="s">
        <v>75</v>
      </c>
      <c r="AY154" s="212" t="s">
        <v>119</v>
      </c>
    </row>
    <row r="155" s="15" customFormat="1">
      <c r="A155" s="15"/>
      <c r="B155" s="219"/>
      <c r="C155" s="15"/>
      <c r="D155" s="204" t="s">
        <v>128</v>
      </c>
      <c r="E155" s="220" t="s">
        <v>1</v>
      </c>
      <c r="F155" s="221" t="s">
        <v>135</v>
      </c>
      <c r="G155" s="15"/>
      <c r="H155" s="222">
        <v>67.5</v>
      </c>
      <c r="I155" s="223"/>
      <c r="J155" s="15"/>
      <c r="K155" s="15"/>
      <c r="L155" s="219"/>
      <c r="M155" s="224"/>
      <c r="N155" s="225"/>
      <c r="O155" s="225"/>
      <c r="P155" s="225"/>
      <c r="Q155" s="225"/>
      <c r="R155" s="225"/>
      <c r="S155" s="225"/>
      <c r="T155" s="226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T155" s="220" t="s">
        <v>128</v>
      </c>
      <c r="AU155" s="220" t="s">
        <v>121</v>
      </c>
      <c r="AV155" s="15" t="s">
        <v>126</v>
      </c>
      <c r="AW155" s="15" t="s">
        <v>31</v>
      </c>
      <c r="AX155" s="15" t="s">
        <v>83</v>
      </c>
      <c r="AY155" s="220" t="s">
        <v>119</v>
      </c>
    </row>
    <row r="156" s="2" customFormat="1" ht="24" customHeight="1">
      <c r="A156" s="37"/>
      <c r="B156" s="188"/>
      <c r="C156" s="227" t="s">
        <v>341</v>
      </c>
      <c r="D156" s="227" t="s">
        <v>175</v>
      </c>
      <c r="E156" s="228" t="s">
        <v>342</v>
      </c>
      <c r="F156" s="229" t="s">
        <v>343</v>
      </c>
      <c r="G156" s="230" t="s">
        <v>178</v>
      </c>
      <c r="H156" s="231">
        <v>108</v>
      </c>
      <c r="I156" s="232"/>
      <c r="J156" s="233">
        <f>ROUND(I156*H156,2)</f>
        <v>0</v>
      </c>
      <c r="K156" s="234"/>
      <c r="L156" s="235"/>
      <c r="M156" s="236" t="s">
        <v>1</v>
      </c>
      <c r="N156" s="237" t="s">
        <v>41</v>
      </c>
      <c r="O156" s="76"/>
      <c r="P156" s="199">
        <f>O156*H156</f>
        <v>0</v>
      </c>
      <c r="Q156" s="199">
        <v>1</v>
      </c>
      <c r="R156" s="199">
        <f>Q156*H156</f>
        <v>108</v>
      </c>
      <c r="S156" s="199">
        <v>0</v>
      </c>
      <c r="T156" s="200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01" t="s">
        <v>158</v>
      </c>
      <c r="AT156" s="201" t="s">
        <v>175</v>
      </c>
      <c r="AU156" s="201" t="s">
        <v>121</v>
      </c>
      <c r="AY156" s="18" t="s">
        <v>119</v>
      </c>
      <c r="BE156" s="202">
        <f>IF(N156="základná",J156,0)</f>
        <v>0</v>
      </c>
      <c r="BF156" s="202">
        <f>IF(N156="znížená",J156,0)</f>
        <v>0</v>
      </c>
      <c r="BG156" s="202">
        <f>IF(N156="zákl. prenesená",J156,0)</f>
        <v>0</v>
      </c>
      <c r="BH156" s="202">
        <f>IF(N156="zníž. prenesená",J156,0)</f>
        <v>0</v>
      </c>
      <c r="BI156" s="202">
        <f>IF(N156="nulová",J156,0)</f>
        <v>0</v>
      </c>
      <c r="BJ156" s="18" t="s">
        <v>121</v>
      </c>
      <c r="BK156" s="202">
        <f>ROUND(I156*H156,2)</f>
        <v>0</v>
      </c>
      <c r="BL156" s="18" t="s">
        <v>126</v>
      </c>
      <c r="BM156" s="201" t="s">
        <v>344</v>
      </c>
    </row>
    <row r="157" s="14" customFormat="1">
      <c r="A157" s="14"/>
      <c r="B157" s="211"/>
      <c r="C157" s="14"/>
      <c r="D157" s="204" t="s">
        <v>128</v>
      </c>
      <c r="E157" s="212" t="s">
        <v>1</v>
      </c>
      <c r="F157" s="213" t="s">
        <v>345</v>
      </c>
      <c r="G157" s="14"/>
      <c r="H157" s="214">
        <v>108</v>
      </c>
      <c r="I157" s="215"/>
      <c r="J157" s="14"/>
      <c r="K157" s="14"/>
      <c r="L157" s="211"/>
      <c r="M157" s="216"/>
      <c r="N157" s="217"/>
      <c r="O157" s="217"/>
      <c r="P157" s="217"/>
      <c r="Q157" s="217"/>
      <c r="R157" s="217"/>
      <c r="S157" s="217"/>
      <c r="T157" s="218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12" t="s">
        <v>128</v>
      </c>
      <c r="AU157" s="212" t="s">
        <v>121</v>
      </c>
      <c r="AV157" s="14" t="s">
        <v>121</v>
      </c>
      <c r="AW157" s="14" t="s">
        <v>31</v>
      </c>
      <c r="AX157" s="14" t="s">
        <v>83</v>
      </c>
      <c r="AY157" s="212" t="s">
        <v>119</v>
      </c>
    </row>
    <row r="158" s="2" customFormat="1" ht="24" customHeight="1">
      <c r="A158" s="37"/>
      <c r="B158" s="188"/>
      <c r="C158" s="189" t="s">
        <v>346</v>
      </c>
      <c r="D158" s="189" t="s">
        <v>122</v>
      </c>
      <c r="E158" s="190" t="s">
        <v>347</v>
      </c>
      <c r="F158" s="191" t="s">
        <v>348</v>
      </c>
      <c r="G158" s="192" t="s">
        <v>205</v>
      </c>
      <c r="H158" s="193">
        <v>611.20000000000005</v>
      </c>
      <c r="I158" s="194"/>
      <c r="J158" s="195">
        <f>ROUND(I158*H158,2)</f>
        <v>0</v>
      </c>
      <c r="K158" s="196"/>
      <c r="L158" s="38"/>
      <c r="M158" s="197" t="s">
        <v>1</v>
      </c>
      <c r="N158" s="198" t="s">
        <v>41</v>
      </c>
      <c r="O158" s="76"/>
      <c r="P158" s="199">
        <f>O158*H158</f>
        <v>0</v>
      </c>
      <c r="Q158" s="199">
        <v>0.044999999999999998</v>
      </c>
      <c r="R158" s="199">
        <f>Q158*H158</f>
        <v>27.504000000000001</v>
      </c>
      <c r="S158" s="199">
        <v>0</v>
      </c>
      <c r="T158" s="200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01" t="s">
        <v>126</v>
      </c>
      <c r="AT158" s="201" t="s">
        <v>122</v>
      </c>
      <c r="AU158" s="201" t="s">
        <v>121</v>
      </c>
      <c r="AY158" s="18" t="s">
        <v>119</v>
      </c>
      <c r="BE158" s="202">
        <f>IF(N158="základná",J158,0)</f>
        <v>0</v>
      </c>
      <c r="BF158" s="202">
        <f>IF(N158="znížená",J158,0)</f>
        <v>0</v>
      </c>
      <c r="BG158" s="202">
        <f>IF(N158="zákl. prenesená",J158,0)</f>
        <v>0</v>
      </c>
      <c r="BH158" s="202">
        <f>IF(N158="zníž. prenesená",J158,0)</f>
        <v>0</v>
      </c>
      <c r="BI158" s="202">
        <f>IF(N158="nulová",J158,0)</f>
        <v>0</v>
      </c>
      <c r="BJ158" s="18" t="s">
        <v>121</v>
      </c>
      <c r="BK158" s="202">
        <f>ROUND(I158*H158,2)</f>
        <v>0</v>
      </c>
      <c r="BL158" s="18" t="s">
        <v>126</v>
      </c>
      <c r="BM158" s="201" t="s">
        <v>349</v>
      </c>
    </row>
    <row r="159" s="14" customFormat="1">
      <c r="A159" s="14"/>
      <c r="B159" s="211"/>
      <c r="C159" s="14"/>
      <c r="D159" s="204" t="s">
        <v>128</v>
      </c>
      <c r="E159" s="212" t="s">
        <v>1</v>
      </c>
      <c r="F159" s="213" t="s">
        <v>350</v>
      </c>
      <c r="G159" s="14"/>
      <c r="H159" s="214">
        <v>539.70000000000005</v>
      </c>
      <c r="I159" s="215"/>
      <c r="J159" s="14"/>
      <c r="K159" s="14"/>
      <c r="L159" s="211"/>
      <c r="M159" s="216"/>
      <c r="N159" s="217"/>
      <c r="O159" s="217"/>
      <c r="P159" s="217"/>
      <c r="Q159" s="217"/>
      <c r="R159" s="217"/>
      <c r="S159" s="217"/>
      <c r="T159" s="218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12" t="s">
        <v>128</v>
      </c>
      <c r="AU159" s="212" t="s">
        <v>121</v>
      </c>
      <c r="AV159" s="14" t="s">
        <v>121</v>
      </c>
      <c r="AW159" s="14" t="s">
        <v>31</v>
      </c>
      <c r="AX159" s="14" t="s">
        <v>75</v>
      </c>
      <c r="AY159" s="212" t="s">
        <v>119</v>
      </c>
    </row>
    <row r="160" s="14" customFormat="1">
      <c r="A160" s="14"/>
      <c r="B160" s="211"/>
      <c r="C160" s="14"/>
      <c r="D160" s="204" t="s">
        <v>128</v>
      </c>
      <c r="E160" s="212" t="s">
        <v>1</v>
      </c>
      <c r="F160" s="213" t="s">
        <v>351</v>
      </c>
      <c r="G160" s="14"/>
      <c r="H160" s="214">
        <v>71.5</v>
      </c>
      <c r="I160" s="215"/>
      <c r="J160" s="14"/>
      <c r="K160" s="14"/>
      <c r="L160" s="211"/>
      <c r="M160" s="216"/>
      <c r="N160" s="217"/>
      <c r="O160" s="217"/>
      <c r="P160" s="217"/>
      <c r="Q160" s="217"/>
      <c r="R160" s="217"/>
      <c r="S160" s="217"/>
      <c r="T160" s="218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12" t="s">
        <v>128</v>
      </c>
      <c r="AU160" s="212" t="s">
        <v>121</v>
      </c>
      <c r="AV160" s="14" t="s">
        <v>121</v>
      </c>
      <c r="AW160" s="14" t="s">
        <v>31</v>
      </c>
      <c r="AX160" s="14" t="s">
        <v>75</v>
      </c>
      <c r="AY160" s="212" t="s">
        <v>119</v>
      </c>
    </row>
    <row r="161" s="15" customFormat="1">
      <c r="A161" s="15"/>
      <c r="B161" s="219"/>
      <c r="C161" s="15"/>
      <c r="D161" s="204" t="s">
        <v>128</v>
      </c>
      <c r="E161" s="220" t="s">
        <v>1</v>
      </c>
      <c r="F161" s="221" t="s">
        <v>135</v>
      </c>
      <c r="G161" s="15"/>
      <c r="H161" s="222">
        <v>611.20000000000005</v>
      </c>
      <c r="I161" s="223"/>
      <c r="J161" s="15"/>
      <c r="K161" s="15"/>
      <c r="L161" s="219"/>
      <c r="M161" s="224"/>
      <c r="N161" s="225"/>
      <c r="O161" s="225"/>
      <c r="P161" s="225"/>
      <c r="Q161" s="225"/>
      <c r="R161" s="225"/>
      <c r="S161" s="225"/>
      <c r="T161" s="226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T161" s="220" t="s">
        <v>128</v>
      </c>
      <c r="AU161" s="220" t="s">
        <v>121</v>
      </c>
      <c r="AV161" s="15" t="s">
        <v>126</v>
      </c>
      <c r="AW161" s="15" t="s">
        <v>31</v>
      </c>
      <c r="AX161" s="15" t="s">
        <v>83</v>
      </c>
      <c r="AY161" s="220" t="s">
        <v>119</v>
      </c>
    </row>
    <row r="162" s="2" customFormat="1" ht="16.5" customHeight="1">
      <c r="A162" s="37"/>
      <c r="B162" s="188"/>
      <c r="C162" s="227" t="s">
        <v>352</v>
      </c>
      <c r="D162" s="227" t="s">
        <v>175</v>
      </c>
      <c r="E162" s="228" t="s">
        <v>353</v>
      </c>
      <c r="F162" s="229" t="s">
        <v>354</v>
      </c>
      <c r="G162" s="230" t="s">
        <v>210</v>
      </c>
      <c r="H162" s="231">
        <v>18.885999999999999</v>
      </c>
      <c r="I162" s="232"/>
      <c r="J162" s="233">
        <f>ROUND(I162*H162,2)</f>
        <v>0</v>
      </c>
      <c r="K162" s="234"/>
      <c r="L162" s="235"/>
      <c r="M162" s="236" t="s">
        <v>1</v>
      </c>
      <c r="N162" s="237" t="s">
        <v>41</v>
      </c>
      <c r="O162" s="76"/>
      <c r="P162" s="199">
        <f>O162*H162</f>
        <v>0</v>
      </c>
      <c r="Q162" s="199">
        <v>0.001</v>
      </c>
      <c r="R162" s="199">
        <f>Q162*H162</f>
        <v>0.018886</v>
      </c>
      <c r="S162" s="199">
        <v>0</v>
      </c>
      <c r="T162" s="200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01" t="s">
        <v>158</v>
      </c>
      <c r="AT162" s="201" t="s">
        <v>175</v>
      </c>
      <c r="AU162" s="201" t="s">
        <v>121</v>
      </c>
      <c r="AY162" s="18" t="s">
        <v>119</v>
      </c>
      <c r="BE162" s="202">
        <f>IF(N162="základná",J162,0)</f>
        <v>0</v>
      </c>
      <c r="BF162" s="202">
        <f>IF(N162="znížená",J162,0)</f>
        <v>0</v>
      </c>
      <c r="BG162" s="202">
        <f>IF(N162="zákl. prenesená",J162,0)</f>
        <v>0</v>
      </c>
      <c r="BH162" s="202">
        <f>IF(N162="zníž. prenesená",J162,0)</f>
        <v>0</v>
      </c>
      <c r="BI162" s="202">
        <f>IF(N162="nulová",J162,0)</f>
        <v>0</v>
      </c>
      <c r="BJ162" s="18" t="s">
        <v>121</v>
      </c>
      <c r="BK162" s="202">
        <f>ROUND(I162*H162,2)</f>
        <v>0</v>
      </c>
      <c r="BL162" s="18" t="s">
        <v>126</v>
      </c>
      <c r="BM162" s="201" t="s">
        <v>355</v>
      </c>
    </row>
    <row r="163" s="14" customFormat="1">
      <c r="A163" s="14"/>
      <c r="B163" s="211"/>
      <c r="C163" s="14"/>
      <c r="D163" s="204" t="s">
        <v>128</v>
      </c>
      <c r="E163" s="14"/>
      <c r="F163" s="213" t="s">
        <v>356</v>
      </c>
      <c r="G163" s="14"/>
      <c r="H163" s="214">
        <v>18.885999999999999</v>
      </c>
      <c r="I163" s="215"/>
      <c r="J163" s="14"/>
      <c r="K163" s="14"/>
      <c r="L163" s="211"/>
      <c r="M163" s="216"/>
      <c r="N163" s="217"/>
      <c r="O163" s="217"/>
      <c r="P163" s="217"/>
      <c r="Q163" s="217"/>
      <c r="R163" s="217"/>
      <c r="S163" s="217"/>
      <c r="T163" s="218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12" t="s">
        <v>128</v>
      </c>
      <c r="AU163" s="212" t="s">
        <v>121</v>
      </c>
      <c r="AV163" s="14" t="s">
        <v>121</v>
      </c>
      <c r="AW163" s="14" t="s">
        <v>3</v>
      </c>
      <c r="AX163" s="14" t="s">
        <v>83</v>
      </c>
      <c r="AY163" s="212" t="s">
        <v>119</v>
      </c>
    </row>
    <row r="164" s="2" customFormat="1" ht="16.5" customHeight="1">
      <c r="A164" s="37"/>
      <c r="B164" s="188"/>
      <c r="C164" s="189" t="s">
        <v>158</v>
      </c>
      <c r="D164" s="189" t="s">
        <v>122</v>
      </c>
      <c r="E164" s="190" t="s">
        <v>357</v>
      </c>
      <c r="F164" s="191" t="s">
        <v>358</v>
      </c>
      <c r="G164" s="192" t="s">
        <v>205</v>
      </c>
      <c r="H164" s="193">
        <v>613.70000000000005</v>
      </c>
      <c r="I164" s="194"/>
      <c r="J164" s="195">
        <f>ROUND(I164*H164,2)</f>
        <v>0</v>
      </c>
      <c r="K164" s="196"/>
      <c r="L164" s="38"/>
      <c r="M164" s="197" t="s">
        <v>1</v>
      </c>
      <c r="N164" s="198" t="s">
        <v>41</v>
      </c>
      <c r="O164" s="76"/>
      <c r="P164" s="199">
        <f>O164*H164</f>
        <v>0</v>
      </c>
      <c r="Q164" s="199">
        <v>0</v>
      </c>
      <c r="R164" s="199">
        <f>Q164*H164</f>
        <v>0</v>
      </c>
      <c r="S164" s="199">
        <v>0</v>
      </c>
      <c r="T164" s="200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01" t="s">
        <v>126</v>
      </c>
      <c r="AT164" s="201" t="s">
        <v>122</v>
      </c>
      <c r="AU164" s="201" t="s">
        <v>121</v>
      </c>
      <c r="AY164" s="18" t="s">
        <v>119</v>
      </c>
      <c r="BE164" s="202">
        <f>IF(N164="základná",J164,0)</f>
        <v>0</v>
      </c>
      <c r="BF164" s="202">
        <f>IF(N164="znížená",J164,0)</f>
        <v>0</v>
      </c>
      <c r="BG164" s="202">
        <f>IF(N164="zákl. prenesená",J164,0)</f>
        <v>0</v>
      </c>
      <c r="BH164" s="202">
        <f>IF(N164="zníž. prenesená",J164,0)</f>
        <v>0</v>
      </c>
      <c r="BI164" s="202">
        <f>IF(N164="nulová",J164,0)</f>
        <v>0</v>
      </c>
      <c r="BJ164" s="18" t="s">
        <v>121</v>
      </c>
      <c r="BK164" s="202">
        <f>ROUND(I164*H164,2)</f>
        <v>0</v>
      </c>
      <c r="BL164" s="18" t="s">
        <v>126</v>
      </c>
      <c r="BM164" s="201" t="s">
        <v>359</v>
      </c>
    </row>
    <row r="165" s="14" customFormat="1">
      <c r="A165" s="14"/>
      <c r="B165" s="211"/>
      <c r="C165" s="14"/>
      <c r="D165" s="204" t="s">
        <v>128</v>
      </c>
      <c r="E165" s="212" t="s">
        <v>1</v>
      </c>
      <c r="F165" s="213" t="s">
        <v>350</v>
      </c>
      <c r="G165" s="14"/>
      <c r="H165" s="214">
        <v>539.70000000000005</v>
      </c>
      <c r="I165" s="215"/>
      <c r="J165" s="14"/>
      <c r="K165" s="14"/>
      <c r="L165" s="211"/>
      <c r="M165" s="216"/>
      <c r="N165" s="217"/>
      <c r="O165" s="217"/>
      <c r="P165" s="217"/>
      <c r="Q165" s="217"/>
      <c r="R165" s="217"/>
      <c r="S165" s="217"/>
      <c r="T165" s="218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12" t="s">
        <v>128</v>
      </c>
      <c r="AU165" s="212" t="s">
        <v>121</v>
      </c>
      <c r="AV165" s="14" t="s">
        <v>121</v>
      </c>
      <c r="AW165" s="14" t="s">
        <v>31</v>
      </c>
      <c r="AX165" s="14" t="s">
        <v>75</v>
      </c>
      <c r="AY165" s="212" t="s">
        <v>119</v>
      </c>
    </row>
    <row r="166" s="14" customFormat="1">
      <c r="A166" s="14"/>
      <c r="B166" s="211"/>
      <c r="C166" s="14"/>
      <c r="D166" s="204" t="s">
        <v>128</v>
      </c>
      <c r="E166" s="212" t="s">
        <v>1</v>
      </c>
      <c r="F166" s="213" t="s">
        <v>351</v>
      </c>
      <c r="G166" s="14"/>
      <c r="H166" s="214">
        <v>71.5</v>
      </c>
      <c r="I166" s="215"/>
      <c r="J166" s="14"/>
      <c r="K166" s="14"/>
      <c r="L166" s="211"/>
      <c r="M166" s="216"/>
      <c r="N166" s="217"/>
      <c r="O166" s="217"/>
      <c r="P166" s="217"/>
      <c r="Q166" s="217"/>
      <c r="R166" s="217"/>
      <c r="S166" s="217"/>
      <c r="T166" s="218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12" t="s">
        <v>128</v>
      </c>
      <c r="AU166" s="212" t="s">
        <v>121</v>
      </c>
      <c r="AV166" s="14" t="s">
        <v>121</v>
      </c>
      <c r="AW166" s="14" t="s">
        <v>31</v>
      </c>
      <c r="AX166" s="14" t="s">
        <v>75</v>
      </c>
      <c r="AY166" s="212" t="s">
        <v>119</v>
      </c>
    </row>
    <row r="167" s="14" customFormat="1">
      <c r="A167" s="14"/>
      <c r="B167" s="211"/>
      <c r="C167" s="14"/>
      <c r="D167" s="204" t="s">
        <v>128</v>
      </c>
      <c r="E167" s="212" t="s">
        <v>1</v>
      </c>
      <c r="F167" s="213" t="s">
        <v>360</v>
      </c>
      <c r="G167" s="14"/>
      <c r="H167" s="214">
        <v>2.5</v>
      </c>
      <c r="I167" s="215"/>
      <c r="J167" s="14"/>
      <c r="K167" s="14"/>
      <c r="L167" s="211"/>
      <c r="M167" s="216"/>
      <c r="N167" s="217"/>
      <c r="O167" s="217"/>
      <c r="P167" s="217"/>
      <c r="Q167" s="217"/>
      <c r="R167" s="217"/>
      <c r="S167" s="217"/>
      <c r="T167" s="218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12" t="s">
        <v>128</v>
      </c>
      <c r="AU167" s="212" t="s">
        <v>121</v>
      </c>
      <c r="AV167" s="14" t="s">
        <v>121</v>
      </c>
      <c r="AW167" s="14" t="s">
        <v>31</v>
      </c>
      <c r="AX167" s="14" t="s">
        <v>75</v>
      </c>
      <c r="AY167" s="212" t="s">
        <v>119</v>
      </c>
    </row>
    <row r="168" s="15" customFormat="1">
      <c r="A168" s="15"/>
      <c r="B168" s="219"/>
      <c r="C168" s="15"/>
      <c r="D168" s="204" t="s">
        <v>128</v>
      </c>
      <c r="E168" s="220" t="s">
        <v>1</v>
      </c>
      <c r="F168" s="221" t="s">
        <v>135</v>
      </c>
      <c r="G168" s="15"/>
      <c r="H168" s="222">
        <v>613.70000000000005</v>
      </c>
      <c r="I168" s="223"/>
      <c r="J168" s="15"/>
      <c r="K168" s="15"/>
      <c r="L168" s="219"/>
      <c r="M168" s="224"/>
      <c r="N168" s="225"/>
      <c r="O168" s="225"/>
      <c r="P168" s="225"/>
      <c r="Q168" s="225"/>
      <c r="R168" s="225"/>
      <c r="S168" s="225"/>
      <c r="T168" s="226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T168" s="220" t="s">
        <v>128</v>
      </c>
      <c r="AU168" s="220" t="s">
        <v>121</v>
      </c>
      <c r="AV168" s="15" t="s">
        <v>126</v>
      </c>
      <c r="AW168" s="15" t="s">
        <v>31</v>
      </c>
      <c r="AX168" s="15" t="s">
        <v>83</v>
      </c>
      <c r="AY168" s="220" t="s">
        <v>119</v>
      </c>
    </row>
    <row r="169" s="12" customFormat="1" ht="22.8" customHeight="1">
      <c r="A169" s="12"/>
      <c r="B169" s="175"/>
      <c r="C169" s="12"/>
      <c r="D169" s="176" t="s">
        <v>74</v>
      </c>
      <c r="E169" s="186" t="s">
        <v>121</v>
      </c>
      <c r="F169" s="186" t="s">
        <v>250</v>
      </c>
      <c r="G169" s="12"/>
      <c r="H169" s="12"/>
      <c r="I169" s="178"/>
      <c r="J169" s="187">
        <f>BK169</f>
        <v>0</v>
      </c>
      <c r="K169" s="12"/>
      <c r="L169" s="175"/>
      <c r="M169" s="180"/>
      <c r="N169" s="181"/>
      <c r="O169" s="181"/>
      <c r="P169" s="182">
        <f>SUM(P170:P175)</f>
        <v>0</v>
      </c>
      <c r="Q169" s="181"/>
      <c r="R169" s="182">
        <f>SUM(R170:R175)</f>
        <v>6.2073999999999998</v>
      </c>
      <c r="S169" s="181"/>
      <c r="T169" s="183">
        <f>SUM(T170:T175)</f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176" t="s">
        <v>83</v>
      </c>
      <c r="AT169" s="184" t="s">
        <v>74</v>
      </c>
      <c r="AU169" s="184" t="s">
        <v>83</v>
      </c>
      <c r="AY169" s="176" t="s">
        <v>119</v>
      </c>
      <c r="BK169" s="185">
        <f>SUM(BK170:BK175)</f>
        <v>0</v>
      </c>
    </row>
    <row r="170" s="2" customFormat="1" ht="24" customHeight="1">
      <c r="A170" s="37"/>
      <c r="B170" s="188"/>
      <c r="C170" s="189" t="s">
        <v>361</v>
      </c>
      <c r="D170" s="189" t="s">
        <v>122</v>
      </c>
      <c r="E170" s="190" t="s">
        <v>252</v>
      </c>
      <c r="F170" s="191" t="s">
        <v>253</v>
      </c>
      <c r="G170" s="192" t="s">
        <v>205</v>
      </c>
      <c r="H170" s="193">
        <v>50</v>
      </c>
      <c r="I170" s="194"/>
      <c r="J170" s="195">
        <f>ROUND(I170*H170,2)</f>
        <v>0</v>
      </c>
      <c r="K170" s="196"/>
      <c r="L170" s="38"/>
      <c r="M170" s="197" t="s">
        <v>1</v>
      </c>
      <c r="N170" s="198" t="s">
        <v>41</v>
      </c>
      <c r="O170" s="76"/>
      <c r="P170" s="199">
        <f>O170*H170</f>
        <v>0</v>
      </c>
      <c r="Q170" s="199">
        <v>0.00035</v>
      </c>
      <c r="R170" s="199">
        <f>Q170*H170</f>
        <v>0.017499999999999998</v>
      </c>
      <c r="S170" s="199">
        <v>0</v>
      </c>
      <c r="T170" s="200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01" t="s">
        <v>126</v>
      </c>
      <c r="AT170" s="201" t="s">
        <v>122</v>
      </c>
      <c r="AU170" s="201" t="s">
        <v>121</v>
      </c>
      <c r="AY170" s="18" t="s">
        <v>119</v>
      </c>
      <c r="BE170" s="202">
        <f>IF(N170="základná",J170,0)</f>
        <v>0</v>
      </c>
      <c r="BF170" s="202">
        <f>IF(N170="znížená",J170,0)</f>
        <v>0</v>
      </c>
      <c r="BG170" s="202">
        <f>IF(N170="zákl. prenesená",J170,0)</f>
        <v>0</v>
      </c>
      <c r="BH170" s="202">
        <f>IF(N170="zníž. prenesená",J170,0)</f>
        <v>0</v>
      </c>
      <c r="BI170" s="202">
        <f>IF(N170="nulová",J170,0)</f>
        <v>0</v>
      </c>
      <c r="BJ170" s="18" t="s">
        <v>121</v>
      </c>
      <c r="BK170" s="202">
        <f>ROUND(I170*H170,2)</f>
        <v>0</v>
      </c>
      <c r="BL170" s="18" t="s">
        <v>126</v>
      </c>
      <c r="BM170" s="201" t="s">
        <v>362</v>
      </c>
    </row>
    <row r="171" s="14" customFormat="1">
      <c r="A171" s="14"/>
      <c r="B171" s="211"/>
      <c r="C171" s="14"/>
      <c r="D171" s="204" t="s">
        <v>128</v>
      </c>
      <c r="E171" s="212" t="s">
        <v>1</v>
      </c>
      <c r="F171" s="213" t="s">
        <v>363</v>
      </c>
      <c r="G171" s="14"/>
      <c r="H171" s="214">
        <v>50</v>
      </c>
      <c r="I171" s="215"/>
      <c r="J171" s="14"/>
      <c r="K171" s="14"/>
      <c r="L171" s="211"/>
      <c r="M171" s="216"/>
      <c r="N171" s="217"/>
      <c r="O171" s="217"/>
      <c r="P171" s="217"/>
      <c r="Q171" s="217"/>
      <c r="R171" s="217"/>
      <c r="S171" s="217"/>
      <c r="T171" s="218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12" t="s">
        <v>128</v>
      </c>
      <c r="AU171" s="212" t="s">
        <v>121</v>
      </c>
      <c r="AV171" s="14" t="s">
        <v>121</v>
      </c>
      <c r="AW171" s="14" t="s">
        <v>31</v>
      </c>
      <c r="AX171" s="14" t="s">
        <v>75</v>
      </c>
      <c r="AY171" s="212" t="s">
        <v>119</v>
      </c>
    </row>
    <row r="172" s="15" customFormat="1">
      <c r="A172" s="15"/>
      <c r="B172" s="219"/>
      <c r="C172" s="15"/>
      <c r="D172" s="204" t="s">
        <v>128</v>
      </c>
      <c r="E172" s="220" t="s">
        <v>1</v>
      </c>
      <c r="F172" s="221" t="s">
        <v>135</v>
      </c>
      <c r="G172" s="15"/>
      <c r="H172" s="222">
        <v>50</v>
      </c>
      <c r="I172" s="223"/>
      <c r="J172" s="15"/>
      <c r="K172" s="15"/>
      <c r="L172" s="219"/>
      <c r="M172" s="224"/>
      <c r="N172" s="225"/>
      <c r="O172" s="225"/>
      <c r="P172" s="225"/>
      <c r="Q172" s="225"/>
      <c r="R172" s="225"/>
      <c r="S172" s="225"/>
      <c r="T172" s="226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220" t="s">
        <v>128</v>
      </c>
      <c r="AU172" s="220" t="s">
        <v>121</v>
      </c>
      <c r="AV172" s="15" t="s">
        <v>126</v>
      </c>
      <c r="AW172" s="15" t="s">
        <v>31</v>
      </c>
      <c r="AX172" s="15" t="s">
        <v>83</v>
      </c>
      <c r="AY172" s="220" t="s">
        <v>119</v>
      </c>
    </row>
    <row r="173" s="2" customFormat="1" ht="16.5" customHeight="1">
      <c r="A173" s="37"/>
      <c r="B173" s="188"/>
      <c r="C173" s="227" t="s">
        <v>364</v>
      </c>
      <c r="D173" s="227" t="s">
        <v>175</v>
      </c>
      <c r="E173" s="228" t="s">
        <v>257</v>
      </c>
      <c r="F173" s="229" t="s">
        <v>258</v>
      </c>
      <c r="G173" s="230" t="s">
        <v>205</v>
      </c>
      <c r="H173" s="231">
        <v>51</v>
      </c>
      <c r="I173" s="232"/>
      <c r="J173" s="233">
        <f>ROUND(I173*H173,2)</f>
        <v>0</v>
      </c>
      <c r="K173" s="234"/>
      <c r="L173" s="235"/>
      <c r="M173" s="236" t="s">
        <v>1</v>
      </c>
      <c r="N173" s="237" t="s">
        <v>41</v>
      </c>
      <c r="O173" s="76"/>
      <c r="P173" s="199">
        <f>O173*H173</f>
        <v>0</v>
      </c>
      <c r="Q173" s="199">
        <v>0.00040000000000000002</v>
      </c>
      <c r="R173" s="199">
        <f>Q173*H173</f>
        <v>0.020400000000000001</v>
      </c>
      <c r="S173" s="199">
        <v>0</v>
      </c>
      <c r="T173" s="200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01" t="s">
        <v>158</v>
      </c>
      <c r="AT173" s="201" t="s">
        <v>175</v>
      </c>
      <c r="AU173" s="201" t="s">
        <v>121</v>
      </c>
      <c r="AY173" s="18" t="s">
        <v>119</v>
      </c>
      <c r="BE173" s="202">
        <f>IF(N173="základná",J173,0)</f>
        <v>0</v>
      </c>
      <c r="BF173" s="202">
        <f>IF(N173="znížená",J173,0)</f>
        <v>0</v>
      </c>
      <c r="BG173" s="202">
        <f>IF(N173="zákl. prenesená",J173,0)</f>
        <v>0</v>
      </c>
      <c r="BH173" s="202">
        <f>IF(N173="zníž. prenesená",J173,0)</f>
        <v>0</v>
      </c>
      <c r="BI173" s="202">
        <f>IF(N173="nulová",J173,0)</f>
        <v>0</v>
      </c>
      <c r="BJ173" s="18" t="s">
        <v>121</v>
      </c>
      <c r="BK173" s="202">
        <f>ROUND(I173*H173,2)</f>
        <v>0</v>
      </c>
      <c r="BL173" s="18" t="s">
        <v>126</v>
      </c>
      <c r="BM173" s="201" t="s">
        <v>365</v>
      </c>
    </row>
    <row r="174" s="14" customFormat="1">
      <c r="A174" s="14"/>
      <c r="B174" s="211"/>
      <c r="C174" s="14"/>
      <c r="D174" s="204" t="s">
        <v>128</v>
      </c>
      <c r="E174" s="14"/>
      <c r="F174" s="213" t="s">
        <v>366</v>
      </c>
      <c r="G174" s="14"/>
      <c r="H174" s="214">
        <v>51</v>
      </c>
      <c r="I174" s="215"/>
      <c r="J174" s="14"/>
      <c r="K174" s="14"/>
      <c r="L174" s="211"/>
      <c r="M174" s="216"/>
      <c r="N174" s="217"/>
      <c r="O174" s="217"/>
      <c r="P174" s="217"/>
      <c r="Q174" s="217"/>
      <c r="R174" s="217"/>
      <c r="S174" s="217"/>
      <c r="T174" s="218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12" t="s">
        <v>128</v>
      </c>
      <c r="AU174" s="212" t="s">
        <v>121</v>
      </c>
      <c r="AV174" s="14" t="s">
        <v>121</v>
      </c>
      <c r="AW174" s="14" t="s">
        <v>3</v>
      </c>
      <c r="AX174" s="14" t="s">
        <v>83</v>
      </c>
      <c r="AY174" s="212" t="s">
        <v>119</v>
      </c>
    </row>
    <row r="175" s="2" customFormat="1" ht="16.5" customHeight="1">
      <c r="A175" s="37"/>
      <c r="B175" s="188"/>
      <c r="C175" s="189" t="s">
        <v>367</v>
      </c>
      <c r="D175" s="189" t="s">
        <v>122</v>
      </c>
      <c r="E175" s="190" t="s">
        <v>368</v>
      </c>
      <c r="F175" s="191" t="s">
        <v>369</v>
      </c>
      <c r="G175" s="192" t="s">
        <v>296</v>
      </c>
      <c r="H175" s="193">
        <v>25</v>
      </c>
      <c r="I175" s="194"/>
      <c r="J175" s="195">
        <f>ROUND(I175*H175,2)</f>
        <v>0</v>
      </c>
      <c r="K175" s="196"/>
      <c r="L175" s="38"/>
      <c r="M175" s="197" t="s">
        <v>1</v>
      </c>
      <c r="N175" s="198" t="s">
        <v>41</v>
      </c>
      <c r="O175" s="76"/>
      <c r="P175" s="199">
        <f>O175*H175</f>
        <v>0</v>
      </c>
      <c r="Q175" s="199">
        <v>0.24678</v>
      </c>
      <c r="R175" s="199">
        <f>Q175*H175</f>
        <v>6.1695000000000002</v>
      </c>
      <c r="S175" s="199">
        <v>0</v>
      </c>
      <c r="T175" s="200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01" t="s">
        <v>126</v>
      </c>
      <c r="AT175" s="201" t="s">
        <v>122</v>
      </c>
      <c r="AU175" s="201" t="s">
        <v>121</v>
      </c>
      <c r="AY175" s="18" t="s">
        <v>119</v>
      </c>
      <c r="BE175" s="202">
        <f>IF(N175="základná",J175,0)</f>
        <v>0</v>
      </c>
      <c r="BF175" s="202">
        <f>IF(N175="znížená",J175,0)</f>
        <v>0</v>
      </c>
      <c r="BG175" s="202">
        <f>IF(N175="zákl. prenesená",J175,0)</f>
        <v>0</v>
      </c>
      <c r="BH175" s="202">
        <f>IF(N175="zníž. prenesená",J175,0)</f>
        <v>0</v>
      </c>
      <c r="BI175" s="202">
        <f>IF(N175="nulová",J175,0)</f>
        <v>0</v>
      </c>
      <c r="BJ175" s="18" t="s">
        <v>121</v>
      </c>
      <c r="BK175" s="202">
        <f>ROUND(I175*H175,2)</f>
        <v>0</v>
      </c>
      <c r="BL175" s="18" t="s">
        <v>126</v>
      </c>
      <c r="BM175" s="201" t="s">
        <v>370</v>
      </c>
    </row>
    <row r="176" s="12" customFormat="1" ht="22.8" customHeight="1">
      <c r="A176" s="12"/>
      <c r="B176" s="175"/>
      <c r="C176" s="12"/>
      <c r="D176" s="176" t="s">
        <v>74</v>
      </c>
      <c r="E176" s="186" t="s">
        <v>144</v>
      </c>
      <c r="F176" s="186" t="s">
        <v>371</v>
      </c>
      <c r="G176" s="12"/>
      <c r="H176" s="12"/>
      <c r="I176" s="178"/>
      <c r="J176" s="187">
        <f>BK176</f>
        <v>0</v>
      </c>
      <c r="K176" s="12"/>
      <c r="L176" s="175"/>
      <c r="M176" s="180"/>
      <c r="N176" s="181"/>
      <c r="O176" s="181"/>
      <c r="P176" s="182">
        <f>SUM(P177:P206)</f>
        <v>0</v>
      </c>
      <c r="Q176" s="181"/>
      <c r="R176" s="182">
        <f>SUM(R177:R206)</f>
        <v>572.40091800000016</v>
      </c>
      <c r="S176" s="181"/>
      <c r="T176" s="183">
        <f>SUM(T177:T206)</f>
        <v>0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176" t="s">
        <v>83</v>
      </c>
      <c r="AT176" s="184" t="s">
        <v>74</v>
      </c>
      <c r="AU176" s="184" t="s">
        <v>83</v>
      </c>
      <c r="AY176" s="176" t="s">
        <v>119</v>
      </c>
      <c r="BK176" s="185">
        <f>SUM(BK177:BK206)</f>
        <v>0</v>
      </c>
    </row>
    <row r="177" s="2" customFormat="1" ht="24" customHeight="1">
      <c r="A177" s="37"/>
      <c r="B177" s="188"/>
      <c r="C177" s="189" t="s">
        <v>256</v>
      </c>
      <c r="D177" s="189" t="s">
        <v>122</v>
      </c>
      <c r="E177" s="190" t="s">
        <v>372</v>
      </c>
      <c r="F177" s="191" t="s">
        <v>373</v>
      </c>
      <c r="G177" s="192" t="s">
        <v>205</v>
      </c>
      <c r="H177" s="193">
        <v>2.5</v>
      </c>
      <c r="I177" s="194"/>
      <c r="J177" s="195">
        <f>ROUND(I177*H177,2)</f>
        <v>0</v>
      </c>
      <c r="K177" s="196"/>
      <c r="L177" s="38"/>
      <c r="M177" s="197" t="s">
        <v>1</v>
      </c>
      <c r="N177" s="198" t="s">
        <v>41</v>
      </c>
      <c r="O177" s="76"/>
      <c r="P177" s="199">
        <f>O177*H177</f>
        <v>0</v>
      </c>
      <c r="Q177" s="199">
        <v>0.022179999999999998</v>
      </c>
      <c r="R177" s="199">
        <f>Q177*H177</f>
        <v>0.055449999999999999</v>
      </c>
      <c r="S177" s="199">
        <v>0</v>
      </c>
      <c r="T177" s="200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01" t="s">
        <v>126</v>
      </c>
      <c r="AT177" s="201" t="s">
        <v>122</v>
      </c>
      <c r="AU177" s="201" t="s">
        <v>121</v>
      </c>
      <c r="AY177" s="18" t="s">
        <v>119</v>
      </c>
      <c r="BE177" s="202">
        <f>IF(N177="základná",J177,0)</f>
        <v>0</v>
      </c>
      <c r="BF177" s="202">
        <f>IF(N177="znížená",J177,0)</f>
        <v>0</v>
      </c>
      <c r="BG177" s="202">
        <f>IF(N177="zákl. prenesená",J177,0)</f>
        <v>0</v>
      </c>
      <c r="BH177" s="202">
        <f>IF(N177="zníž. prenesená",J177,0)</f>
        <v>0</v>
      </c>
      <c r="BI177" s="202">
        <f>IF(N177="nulová",J177,0)</f>
        <v>0</v>
      </c>
      <c r="BJ177" s="18" t="s">
        <v>121</v>
      </c>
      <c r="BK177" s="202">
        <f>ROUND(I177*H177,2)</f>
        <v>0</v>
      </c>
      <c r="BL177" s="18" t="s">
        <v>126</v>
      </c>
      <c r="BM177" s="201" t="s">
        <v>374</v>
      </c>
    </row>
    <row r="178" s="14" customFormat="1">
      <c r="A178" s="14"/>
      <c r="B178" s="211"/>
      <c r="C178" s="14"/>
      <c r="D178" s="204" t="s">
        <v>128</v>
      </c>
      <c r="E178" s="212" t="s">
        <v>1</v>
      </c>
      <c r="F178" s="213" t="s">
        <v>375</v>
      </c>
      <c r="G178" s="14"/>
      <c r="H178" s="214">
        <v>2.5</v>
      </c>
      <c r="I178" s="215"/>
      <c r="J178" s="14"/>
      <c r="K178" s="14"/>
      <c r="L178" s="211"/>
      <c r="M178" s="216"/>
      <c r="N178" s="217"/>
      <c r="O178" s="217"/>
      <c r="P178" s="217"/>
      <c r="Q178" s="217"/>
      <c r="R178" s="217"/>
      <c r="S178" s="217"/>
      <c r="T178" s="218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12" t="s">
        <v>128</v>
      </c>
      <c r="AU178" s="212" t="s">
        <v>121</v>
      </c>
      <c r="AV178" s="14" t="s">
        <v>121</v>
      </c>
      <c r="AW178" s="14" t="s">
        <v>31</v>
      </c>
      <c r="AX178" s="14" t="s">
        <v>75</v>
      </c>
      <c r="AY178" s="212" t="s">
        <v>119</v>
      </c>
    </row>
    <row r="179" s="15" customFormat="1">
      <c r="A179" s="15"/>
      <c r="B179" s="219"/>
      <c r="C179" s="15"/>
      <c r="D179" s="204" t="s">
        <v>128</v>
      </c>
      <c r="E179" s="220" t="s">
        <v>1</v>
      </c>
      <c r="F179" s="221" t="s">
        <v>135</v>
      </c>
      <c r="G179" s="15"/>
      <c r="H179" s="222">
        <v>2.5</v>
      </c>
      <c r="I179" s="223"/>
      <c r="J179" s="15"/>
      <c r="K179" s="15"/>
      <c r="L179" s="219"/>
      <c r="M179" s="224"/>
      <c r="N179" s="225"/>
      <c r="O179" s="225"/>
      <c r="P179" s="225"/>
      <c r="Q179" s="225"/>
      <c r="R179" s="225"/>
      <c r="S179" s="225"/>
      <c r="T179" s="226"/>
      <c r="U179" s="15"/>
      <c r="V179" s="15"/>
      <c r="W179" s="15"/>
      <c r="X179" s="15"/>
      <c r="Y179" s="15"/>
      <c r="Z179" s="15"/>
      <c r="AA179" s="15"/>
      <c r="AB179" s="15"/>
      <c r="AC179" s="15"/>
      <c r="AD179" s="15"/>
      <c r="AE179" s="15"/>
      <c r="AT179" s="220" t="s">
        <v>128</v>
      </c>
      <c r="AU179" s="220" t="s">
        <v>121</v>
      </c>
      <c r="AV179" s="15" t="s">
        <v>126</v>
      </c>
      <c r="AW179" s="15" t="s">
        <v>31</v>
      </c>
      <c r="AX179" s="15" t="s">
        <v>83</v>
      </c>
      <c r="AY179" s="220" t="s">
        <v>119</v>
      </c>
    </row>
    <row r="180" s="2" customFormat="1" ht="24" customHeight="1">
      <c r="A180" s="37"/>
      <c r="B180" s="188"/>
      <c r="C180" s="189" t="s">
        <v>376</v>
      </c>
      <c r="D180" s="189" t="s">
        <v>122</v>
      </c>
      <c r="E180" s="190" t="s">
        <v>377</v>
      </c>
      <c r="F180" s="191" t="s">
        <v>378</v>
      </c>
      <c r="G180" s="192" t="s">
        <v>205</v>
      </c>
      <c r="H180" s="193">
        <v>611.20000000000005</v>
      </c>
      <c r="I180" s="194"/>
      <c r="J180" s="195">
        <f>ROUND(I180*H180,2)</f>
        <v>0</v>
      </c>
      <c r="K180" s="196"/>
      <c r="L180" s="38"/>
      <c r="M180" s="197" t="s">
        <v>1</v>
      </c>
      <c r="N180" s="198" t="s">
        <v>41</v>
      </c>
      <c r="O180" s="76"/>
      <c r="P180" s="199">
        <f>O180*H180</f>
        <v>0</v>
      </c>
      <c r="Q180" s="199">
        <v>0.088959999999999997</v>
      </c>
      <c r="R180" s="199">
        <f>Q180*H180</f>
        <v>54.372351999999999</v>
      </c>
      <c r="S180" s="199">
        <v>0</v>
      </c>
      <c r="T180" s="200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01" t="s">
        <v>126</v>
      </c>
      <c r="AT180" s="201" t="s">
        <v>122</v>
      </c>
      <c r="AU180" s="201" t="s">
        <v>121</v>
      </c>
      <c r="AY180" s="18" t="s">
        <v>119</v>
      </c>
      <c r="BE180" s="202">
        <f>IF(N180="základná",J180,0)</f>
        <v>0</v>
      </c>
      <c r="BF180" s="202">
        <f>IF(N180="znížená",J180,0)</f>
        <v>0</v>
      </c>
      <c r="BG180" s="202">
        <f>IF(N180="zákl. prenesená",J180,0)</f>
        <v>0</v>
      </c>
      <c r="BH180" s="202">
        <f>IF(N180="zníž. prenesená",J180,0)</f>
        <v>0</v>
      </c>
      <c r="BI180" s="202">
        <f>IF(N180="nulová",J180,0)</f>
        <v>0</v>
      </c>
      <c r="BJ180" s="18" t="s">
        <v>121</v>
      </c>
      <c r="BK180" s="202">
        <f>ROUND(I180*H180,2)</f>
        <v>0</v>
      </c>
      <c r="BL180" s="18" t="s">
        <v>126</v>
      </c>
      <c r="BM180" s="201" t="s">
        <v>379</v>
      </c>
    </row>
    <row r="181" s="14" customFormat="1">
      <c r="A181" s="14"/>
      <c r="B181" s="211"/>
      <c r="C181" s="14"/>
      <c r="D181" s="204" t="s">
        <v>128</v>
      </c>
      <c r="E181" s="212" t="s">
        <v>1</v>
      </c>
      <c r="F181" s="213" t="s">
        <v>350</v>
      </c>
      <c r="G181" s="14"/>
      <c r="H181" s="214">
        <v>539.70000000000005</v>
      </c>
      <c r="I181" s="215"/>
      <c r="J181" s="14"/>
      <c r="K181" s="14"/>
      <c r="L181" s="211"/>
      <c r="M181" s="216"/>
      <c r="N181" s="217"/>
      <c r="O181" s="217"/>
      <c r="P181" s="217"/>
      <c r="Q181" s="217"/>
      <c r="R181" s="217"/>
      <c r="S181" s="217"/>
      <c r="T181" s="218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12" t="s">
        <v>128</v>
      </c>
      <c r="AU181" s="212" t="s">
        <v>121</v>
      </c>
      <c r="AV181" s="14" t="s">
        <v>121</v>
      </c>
      <c r="AW181" s="14" t="s">
        <v>31</v>
      </c>
      <c r="AX181" s="14" t="s">
        <v>75</v>
      </c>
      <c r="AY181" s="212" t="s">
        <v>119</v>
      </c>
    </row>
    <row r="182" s="14" customFormat="1">
      <c r="A182" s="14"/>
      <c r="B182" s="211"/>
      <c r="C182" s="14"/>
      <c r="D182" s="204" t="s">
        <v>128</v>
      </c>
      <c r="E182" s="212" t="s">
        <v>1</v>
      </c>
      <c r="F182" s="213" t="s">
        <v>351</v>
      </c>
      <c r="G182" s="14"/>
      <c r="H182" s="214">
        <v>71.5</v>
      </c>
      <c r="I182" s="215"/>
      <c r="J182" s="14"/>
      <c r="K182" s="14"/>
      <c r="L182" s="211"/>
      <c r="M182" s="216"/>
      <c r="N182" s="217"/>
      <c r="O182" s="217"/>
      <c r="P182" s="217"/>
      <c r="Q182" s="217"/>
      <c r="R182" s="217"/>
      <c r="S182" s="217"/>
      <c r="T182" s="218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12" t="s">
        <v>128</v>
      </c>
      <c r="AU182" s="212" t="s">
        <v>121</v>
      </c>
      <c r="AV182" s="14" t="s">
        <v>121</v>
      </c>
      <c r="AW182" s="14" t="s">
        <v>31</v>
      </c>
      <c r="AX182" s="14" t="s">
        <v>75</v>
      </c>
      <c r="AY182" s="212" t="s">
        <v>119</v>
      </c>
    </row>
    <row r="183" s="15" customFormat="1">
      <c r="A183" s="15"/>
      <c r="B183" s="219"/>
      <c r="C183" s="15"/>
      <c r="D183" s="204" t="s">
        <v>128</v>
      </c>
      <c r="E183" s="220" t="s">
        <v>1</v>
      </c>
      <c r="F183" s="221" t="s">
        <v>135</v>
      </c>
      <c r="G183" s="15"/>
      <c r="H183" s="222">
        <v>611.20000000000005</v>
      </c>
      <c r="I183" s="223"/>
      <c r="J183" s="15"/>
      <c r="K183" s="15"/>
      <c r="L183" s="219"/>
      <c r="M183" s="224"/>
      <c r="N183" s="225"/>
      <c r="O183" s="225"/>
      <c r="P183" s="225"/>
      <c r="Q183" s="225"/>
      <c r="R183" s="225"/>
      <c r="S183" s="225"/>
      <c r="T183" s="226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  <c r="AT183" s="220" t="s">
        <v>128</v>
      </c>
      <c r="AU183" s="220" t="s">
        <v>121</v>
      </c>
      <c r="AV183" s="15" t="s">
        <v>126</v>
      </c>
      <c r="AW183" s="15" t="s">
        <v>31</v>
      </c>
      <c r="AX183" s="15" t="s">
        <v>83</v>
      </c>
      <c r="AY183" s="220" t="s">
        <v>119</v>
      </c>
    </row>
    <row r="184" s="2" customFormat="1" ht="24" customHeight="1">
      <c r="A184" s="37"/>
      <c r="B184" s="188"/>
      <c r="C184" s="189" t="s">
        <v>380</v>
      </c>
      <c r="D184" s="189" t="s">
        <v>122</v>
      </c>
      <c r="E184" s="190" t="s">
        <v>381</v>
      </c>
      <c r="F184" s="191" t="s">
        <v>382</v>
      </c>
      <c r="G184" s="192" t="s">
        <v>205</v>
      </c>
      <c r="H184" s="193">
        <v>611.20000000000005</v>
      </c>
      <c r="I184" s="194"/>
      <c r="J184" s="195">
        <f>ROUND(I184*H184,2)</f>
        <v>0</v>
      </c>
      <c r="K184" s="196"/>
      <c r="L184" s="38"/>
      <c r="M184" s="197" t="s">
        <v>1</v>
      </c>
      <c r="N184" s="198" t="s">
        <v>41</v>
      </c>
      <c r="O184" s="76"/>
      <c r="P184" s="199">
        <f>O184*H184</f>
        <v>0</v>
      </c>
      <c r="Q184" s="199">
        <v>0.11119999999999999</v>
      </c>
      <c r="R184" s="199">
        <f>Q184*H184</f>
        <v>67.965440000000001</v>
      </c>
      <c r="S184" s="199">
        <v>0</v>
      </c>
      <c r="T184" s="200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01" t="s">
        <v>126</v>
      </c>
      <c r="AT184" s="201" t="s">
        <v>122</v>
      </c>
      <c r="AU184" s="201" t="s">
        <v>121</v>
      </c>
      <c r="AY184" s="18" t="s">
        <v>119</v>
      </c>
      <c r="BE184" s="202">
        <f>IF(N184="základná",J184,0)</f>
        <v>0</v>
      </c>
      <c r="BF184" s="202">
        <f>IF(N184="znížená",J184,0)</f>
        <v>0</v>
      </c>
      <c r="BG184" s="202">
        <f>IF(N184="zákl. prenesená",J184,0)</f>
        <v>0</v>
      </c>
      <c r="BH184" s="202">
        <f>IF(N184="zníž. prenesená",J184,0)</f>
        <v>0</v>
      </c>
      <c r="BI184" s="202">
        <f>IF(N184="nulová",J184,0)</f>
        <v>0</v>
      </c>
      <c r="BJ184" s="18" t="s">
        <v>121</v>
      </c>
      <c r="BK184" s="202">
        <f>ROUND(I184*H184,2)</f>
        <v>0</v>
      </c>
      <c r="BL184" s="18" t="s">
        <v>126</v>
      </c>
      <c r="BM184" s="201" t="s">
        <v>383</v>
      </c>
    </row>
    <row r="185" s="2" customFormat="1" ht="24" customHeight="1">
      <c r="A185" s="37"/>
      <c r="B185" s="188"/>
      <c r="C185" s="189" t="s">
        <v>195</v>
      </c>
      <c r="D185" s="189" t="s">
        <v>122</v>
      </c>
      <c r="E185" s="190" t="s">
        <v>384</v>
      </c>
      <c r="F185" s="191" t="s">
        <v>385</v>
      </c>
      <c r="G185" s="192" t="s">
        <v>205</v>
      </c>
      <c r="H185" s="193">
        <v>611.20000000000005</v>
      </c>
      <c r="I185" s="194"/>
      <c r="J185" s="195">
        <f>ROUND(I185*H185,2)</f>
        <v>0</v>
      </c>
      <c r="K185" s="196"/>
      <c r="L185" s="38"/>
      <c r="M185" s="197" t="s">
        <v>1</v>
      </c>
      <c r="N185" s="198" t="s">
        <v>41</v>
      </c>
      <c r="O185" s="76"/>
      <c r="P185" s="199">
        <f>O185*H185</f>
        <v>0</v>
      </c>
      <c r="Q185" s="199">
        <v>0.30993999999999999</v>
      </c>
      <c r="R185" s="199">
        <f>Q185*H185</f>
        <v>189.435328</v>
      </c>
      <c r="S185" s="199">
        <v>0</v>
      </c>
      <c r="T185" s="200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01" t="s">
        <v>126</v>
      </c>
      <c r="AT185" s="201" t="s">
        <v>122</v>
      </c>
      <c r="AU185" s="201" t="s">
        <v>121</v>
      </c>
      <c r="AY185" s="18" t="s">
        <v>119</v>
      </c>
      <c r="BE185" s="202">
        <f>IF(N185="základná",J185,0)</f>
        <v>0</v>
      </c>
      <c r="BF185" s="202">
        <f>IF(N185="znížená",J185,0)</f>
        <v>0</v>
      </c>
      <c r="BG185" s="202">
        <f>IF(N185="zákl. prenesená",J185,0)</f>
        <v>0</v>
      </c>
      <c r="BH185" s="202">
        <f>IF(N185="zníž. prenesená",J185,0)</f>
        <v>0</v>
      </c>
      <c r="BI185" s="202">
        <f>IF(N185="nulová",J185,0)</f>
        <v>0</v>
      </c>
      <c r="BJ185" s="18" t="s">
        <v>121</v>
      </c>
      <c r="BK185" s="202">
        <f>ROUND(I185*H185,2)</f>
        <v>0</v>
      </c>
      <c r="BL185" s="18" t="s">
        <v>126</v>
      </c>
      <c r="BM185" s="201" t="s">
        <v>386</v>
      </c>
    </row>
    <row r="186" s="14" customFormat="1">
      <c r="A186" s="14"/>
      <c r="B186" s="211"/>
      <c r="C186" s="14"/>
      <c r="D186" s="204" t="s">
        <v>128</v>
      </c>
      <c r="E186" s="212" t="s">
        <v>1</v>
      </c>
      <c r="F186" s="213" t="s">
        <v>350</v>
      </c>
      <c r="G186" s="14"/>
      <c r="H186" s="214">
        <v>539.70000000000005</v>
      </c>
      <c r="I186" s="215"/>
      <c r="J186" s="14"/>
      <c r="K186" s="14"/>
      <c r="L186" s="211"/>
      <c r="M186" s="216"/>
      <c r="N186" s="217"/>
      <c r="O186" s="217"/>
      <c r="P186" s="217"/>
      <c r="Q186" s="217"/>
      <c r="R186" s="217"/>
      <c r="S186" s="217"/>
      <c r="T186" s="218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12" t="s">
        <v>128</v>
      </c>
      <c r="AU186" s="212" t="s">
        <v>121</v>
      </c>
      <c r="AV186" s="14" t="s">
        <v>121</v>
      </c>
      <c r="AW186" s="14" t="s">
        <v>31</v>
      </c>
      <c r="AX186" s="14" t="s">
        <v>75</v>
      </c>
      <c r="AY186" s="212" t="s">
        <v>119</v>
      </c>
    </row>
    <row r="187" s="14" customFormat="1">
      <c r="A187" s="14"/>
      <c r="B187" s="211"/>
      <c r="C187" s="14"/>
      <c r="D187" s="204" t="s">
        <v>128</v>
      </c>
      <c r="E187" s="212" t="s">
        <v>1</v>
      </c>
      <c r="F187" s="213" t="s">
        <v>351</v>
      </c>
      <c r="G187" s="14"/>
      <c r="H187" s="214">
        <v>71.5</v>
      </c>
      <c r="I187" s="215"/>
      <c r="J187" s="14"/>
      <c r="K187" s="14"/>
      <c r="L187" s="211"/>
      <c r="M187" s="216"/>
      <c r="N187" s="217"/>
      <c r="O187" s="217"/>
      <c r="P187" s="217"/>
      <c r="Q187" s="217"/>
      <c r="R187" s="217"/>
      <c r="S187" s="217"/>
      <c r="T187" s="218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12" t="s">
        <v>128</v>
      </c>
      <c r="AU187" s="212" t="s">
        <v>121</v>
      </c>
      <c r="AV187" s="14" t="s">
        <v>121</v>
      </c>
      <c r="AW187" s="14" t="s">
        <v>31</v>
      </c>
      <c r="AX187" s="14" t="s">
        <v>75</v>
      </c>
      <c r="AY187" s="212" t="s">
        <v>119</v>
      </c>
    </row>
    <row r="188" s="15" customFormat="1">
      <c r="A188" s="15"/>
      <c r="B188" s="219"/>
      <c r="C188" s="15"/>
      <c r="D188" s="204" t="s">
        <v>128</v>
      </c>
      <c r="E188" s="220" t="s">
        <v>1</v>
      </c>
      <c r="F188" s="221" t="s">
        <v>135</v>
      </c>
      <c r="G188" s="15"/>
      <c r="H188" s="222">
        <v>611.20000000000005</v>
      </c>
      <c r="I188" s="223"/>
      <c r="J188" s="15"/>
      <c r="K188" s="15"/>
      <c r="L188" s="219"/>
      <c r="M188" s="224"/>
      <c r="N188" s="225"/>
      <c r="O188" s="225"/>
      <c r="P188" s="225"/>
      <c r="Q188" s="225"/>
      <c r="R188" s="225"/>
      <c r="S188" s="225"/>
      <c r="T188" s="226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  <c r="AT188" s="220" t="s">
        <v>128</v>
      </c>
      <c r="AU188" s="220" t="s">
        <v>121</v>
      </c>
      <c r="AV188" s="15" t="s">
        <v>126</v>
      </c>
      <c r="AW188" s="15" t="s">
        <v>31</v>
      </c>
      <c r="AX188" s="15" t="s">
        <v>83</v>
      </c>
      <c r="AY188" s="220" t="s">
        <v>119</v>
      </c>
    </row>
    <row r="189" s="2" customFormat="1" ht="24" customHeight="1">
      <c r="A189" s="37"/>
      <c r="B189" s="188"/>
      <c r="C189" s="189" t="s">
        <v>199</v>
      </c>
      <c r="D189" s="189" t="s">
        <v>122</v>
      </c>
      <c r="E189" s="190" t="s">
        <v>387</v>
      </c>
      <c r="F189" s="191" t="s">
        <v>388</v>
      </c>
      <c r="G189" s="192" t="s">
        <v>205</v>
      </c>
      <c r="H189" s="193">
        <v>613.70000000000005</v>
      </c>
      <c r="I189" s="194"/>
      <c r="J189" s="195">
        <f>ROUND(I189*H189,2)</f>
        <v>0</v>
      </c>
      <c r="K189" s="196"/>
      <c r="L189" s="38"/>
      <c r="M189" s="197" t="s">
        <v>1</v>
      </c>
      <c r="N189" s="198" t="s">
        <v>41</v>
      </c>
      <c r="O189" s="76"/>
      <c r="P189" s="199">
        <f>O189*H189</f>
        <v>0</v>
      </c>
      <c r="Q189" s="199">
        <v>0.30993999999999999</v>
      </c>
      <c r="R189" s="199">
        <f>Q189*H189</f>
        <v>190.21017800000001</v>
      </c>
      <c r="S189" s="199">
        <v>0</v>
      </c>
      <c r="T189" s="200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01" t="s">
        <v>126</v>
      </c>
      <c r="AT189" s="201" t="s">
        <v>122</v>
      </c>
      <c r="AU189" s="201" t="s">
        <v>121</v>
      </c>
      <c r="AY189" s="18" t="s">
        <v>119</v>
      </c>
      <c r="BE189" s="202">
        <f>IF(N189="základná",J189,0)</f>
        <v>0</v>
      </c>
      <c r="BF189" s="202">
        <f>IF(N189="znížená",J189,0)</f>
        <v>0</v>
      </c>
      <c r="BG189" s="202">
        <f>IF(N189="zákl. prenesená",J189,0)</f>
        <v>0</v>
      </c>
      <c r="BH189" s="202">
        <f>IF(N189="zníž. prenesená",J189,0)</f>
        <v>0</v>
      </c>
      <c r="BI189" s="202">
        <f>IF(N189="nulová",J189,0)</f>
        <v>0</v>
      </c>
      <c r="BJ189" s="18" t="s">
        <v>121</v>
      </c>
      <c r="BK189" s="202">
        <f>ROUND(I189*H189,2)</f>
        <v>0</v>
      </c>
      <c r="BL189" s="18" t="s">
        <v>126</v>
      </c>
      <c r="BM189" s="201" t="s">
        <v>389</v>
      </c>
    </row>
    <row r="190" s="14" customFormat="1">
      <c r="A190" s="14"/>
      <c r="B190" s="211"/>
      <c r="C190" s="14"/>
      <c r="D190" s="204" t="s">
        <v>128</v>
      </c>
      <c r="E190" s="212" t="s">
        <v>1</v>
      </c>
      <c r="F190" s="213" t="s">
        <v>350</v>
      </c>
      <c r="G190" s="14"/>
      <c r="H190" s="214">
        <v>539.70000000000005</v>
      </c>
      <c r="I190" s="215"/>
      <c r="J190" s="14"/>
      <c r="K190" s="14"/>
      <c r="L190" s="211"/>
      <c r="M190" s="216"/>
      <c r="N190" s="217"/>
      <c r="O190" s="217"/>
      <c r="P190" s="217"/>
      <c r="Q190" s="217"/>
      <c r="R190" s="217"/>
      <c r="S190" s="217"/>
      <c r="T190" s="218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12" t="s">
        <v>128</v>
      </c>
      <c r="AU190" s="212" t="s">
        <v>121</v>
      </c>
      <c r="AV190" s="14" t="s">
        <v>121</v>
      </c>
      <c r="AW190" s="14" t="s">
        <v>31</v>
      </c>
      <c r="AX190" s="14" t="s">
        <v>75</v>
      </c>
      <c r="AY190" s="212" t="s">
        <v>119</v>
      </c>
    </row>
    <row r="191" s="14" customFormat="1">
      <c r="A191" s="14"/>
      <c r="B191" s="211"/>
      <c r="C191" s="14"/>
      <c r="D191" s="204" t="s">
        <v>128</v>
      </c>
      <c r="E191" s="212" t="s">
        <v>1</v>
      </c>
      <c r="F191" s="213" t="s">
        <v>351</v>
      </c>
      <c r="G191" s="14"/>
      <c r="H191" s="214">
        <v>71.5</v>
      </c>
      <c r="I191" s="215"/>
      <c r="J191" s="14"/>
      <c r="K191" s="14"/>
      <c r="L191" s="211"/>
      <c r="M191" s="216"/>
      <c r="N191" s="217"/>
      <c r="O191" s="217"/>
      <c r="P191" s="217"/>
      <c r="Q191" s="217"/>
      <c r="R191" s="217"/>
      <c r="S191" s="217"/>
      <c r="T191" s="218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12" t="s">
        <v>128</v>
      </c>
      <c r="AU191" s="212" t="s">
        <v>121</v>
      </c>
      <c r="AV191" s="14" t="s">
        <v>121</v>
      </c>
      <c r="AW191" s="14" t="s">
        <v>31</v>
      </c>
      <c r="AX191" s="14" t="s">
        <v>75</v>
      </c>
      <c r="AY191" s="212" t="s">
        <v>119</v>
      </c>
    </row>
    <row r="192" s="14" customFormat="1">
      <c r="A192" s="14"/>
      <c r="B192" s="211"/>
      <c r="C192" s="14"/>
      <c r="D192" s="204" t="s">
        <v>128</v>
      </c>
      <c r="E192" s="212" t="s">
        <v>1</v>
      </c>
      <c r="F192" s="213" t="s">
        <v>360</v>
      </c>
      <c r="G192" s="14"/>
      <c r="H192" s="214">
        <v>2.5</v>
      </c>
      <c r="I192" s="215"/>
      <c r="J192" s="14"/>
      <c r="K192" s="14"/>
      <c r="L192" s="211"/>
      <c r="M192" s="216"/>
      <c r="N192" s="217"/>
      <c r="O192" s="217"/>
      <c r="P192" s="217"/>
      <c r="Q192" s="217"/>
      <c r="R192" s="217"/>
      <c r="S192" s="217"/>
      <c r="T192" s="218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12" t="s">
        <v>128</v>
      </c>
      <c r="AU192" s="212" t="s">
        <v>121</v>
      </c>
      <c r="AV192" s="14" t="s">
        <v>121</v>
      </c>
      <c r="AW192" s="14" t="s">
        <v>31</v>
      </c>
      <c r="AX192" s="14" t="s">
        <v>75</v>
      </c>
      <c r="AY192" s="212" t="s">
        <v>119</v>
      </c>
    </row>
    <row r="193" s="15" customFormat="1">
      <c r="A193" s="15"/>
      <c r="B193" s="219"/>
      <c r="C193" s="15"/>
      <c r="D193" s="204" t="s">
        <v>128</v>
      </c>
      <c r="E193" s="220" t="s">
        <v>1</v>
      </c>
      <c r="F193" s="221" t="s">
        <v>135</v>
      </c>
      <c r="G193" s="15"/>
      <c r="H193" s="222">
        <v>613.70000000000005</v>
      </c>
      <c r="I193" s="223"/>
      <c r="J193" s="15"/>
      <c r="K193" s="15"/>
      <c r="L193" s="219"/>
      <c r="M193" s="224"/>
      <c r="N193" s="225"/>
      <c r="O193" s="225"/>
      <c r="P193" s="225"/>
      <c r="Q193" s="225"/>
      <c r="R193" s="225"/>
      <c r="S193" s="225"/>
      <c r="T193" s="226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  <c r="AT193" s="220" t="s">
        <v>128</v>
      </c>
      <c r="AU193" s="220" t="s">
        <v>121</v>
      </c>
      <c r="AV193" s="15" t="s">
        <v>126</v>
      </c>
      <c r="AW193" s="15" t="s">
        <v>31</v>
      </c>
      <c r="AX193" s="15" t="s">
        <v>83</v>
      </c>
      <c r="AY193" s="220" t="s">
        <v>119</v>
      </c>
    </row>
    <row r="194" s="2" customFormat="1" ht="24" customHeight="1">
      <c r="A194" s="37"/>
      <c r="B194" s="188"/>
      <c r="C194" s="189" t="s">
        <v>246</v>
      </c>
      <c r="D194" s="189" t="s">
        <v>122</v>
      </c>
      <c r="E194" s="190" t="s">
        <v>390</v>
      </c>
      <c r="F194" s="191" t="s">
        <v>391</v>
      </c>
      <c r="G194" s="192" t="s">
        <v>205</v>
      </c>
      <c r="H194" s="193">
        <v>2.5</v>
      </c>
      <c r="I194" s="194"/>
      <c r="J194" s="195">
        <f>ROUND(I194*H194,2)</f>
        <v>0</v>
      </c>
      <c r="K194" s="196"/>
      <c r="L194" s="38"/>
      <c r="M194" s="197" t="s">
        <v>1</v>
      </c>
      <c r="N194" s="198" t="s">
        <v>41</v>
      </c>
      <c r="O194" s="76"/>
      <c r="P194" s="199">
        <f>O194*H194</f>
        <v>0</v>
      </c>
      <c r="Q194" s="199">
        <v>0.112</v>
      </c>
      <c r="R194" s="199">
        <f>Q194*H194</f>
        <v>0.28000000000000003</v>
      </c>
      <c r="S194" s="199">
        <v>0</v>
      </c>
      <c r="T194" s="200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201" t="s">
        <v>126</v>
      </c>
      <c r="AT194" s="201" t="s">
        <v>122</v>
      </c>
      <c r="AU194" s="201" t="s">
        <v>121</v>
      </c>
      <c r="AY194" s="18" t="s">
        <v>119</v>
      </c>
      <c r="BE194" s="202">
        <f>IF(N194="základná",J194,0)</f>
        <v>0</v>
      </c>
      <c r="BF194" s="202">
        <f>IF(N194="znížená",J194,0)</f>
        <v>0</v>
      </c>
      <c r="BG194" s="202">
        <f>IF(N194="zákl. prenesená",J194,0)</f>
        <v>0</v>
      </c>
      <c r="BH194" s="202">
        <f>IF(N194="zníž. prenesená",J194,0)</f>
        <v>0</v>
      </c>
      <c r="BI194" s="202">
        <f>IF(N194="nulová",J194,0)</f>
        <v>0</v>
      </c>
      <c r="BJ194" s="18" t="s">
        <v>121</v>
      </c>
      <c r="BK194" s="202">
        <f>ROUND(I194*H194,2)</f>
        <v>0</v>
      </c>
      <c r="BL194" s="18" t="s">
        <v>126</v>
      </c>
      <c r="BM194" s="201" t="s">
        <v>392</v>
      </c>
    </row>
    <row r="195" s="14" customFormat="1">
      <c r="A195" s="14"/>
      <c r="B195" s="211"/>
      <c r="C195" s="14"/>
      <c r="D195" s="204" t="s">
        <v>128</v>
      </c>
      <c r="E195" s="212" t="s">
        <v>1</v>
      </c>
      <c r="F195" s="213" t="s">
        <v>375</v>
      </c>
      <c r="G195" s="14"/>
      <c r="H195" s="214">
        <v>2.5</v>
      </c>
      <c r="I195" s="215"/>
      <c r="J195" s="14"/>
      <c r="K195" s="14"/>
      <c r="L195" s="211"/>
      <c r="M195" s="216"/>
      <c r="N195" s="217"/>
      <c r="O195" s="217"/>
      <c r="P195" s="217"/>
      <c r="Q195" s="217"/>
      <c r="R195" s="217"/>
      <c r="S195" s="217"/>
      <c r="T195" s="218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12" t="s">
        <v>128</v>
      </c>
      <c r="AU195" s="212" t="s">
        <v>121</v>
      </c>
      <c r="AV195" s="14" t="s">
        <v>121</v>
      </c>
      <c r="AW195" s="14" t="s">
        <v>31</v>
      </c>
      <c r="AX195" s="14" t="s">
        <v>75</v>
      </c>
      <c r="AY195" s="212" t="s">
        <v>119</v>
      </c>
    </row>
    <row r="196" s="15" customFormat="1">
      <c r="A196" s="15"/>
      <c r="B196" s="219"/>
      <c r="C196" s="15"/>
      <c r="D196" s="204" t="s">
        <v>128</v>
      </c>
      <c r="E196" s="220" t="s">
        <v>1</v>
      </c>
      <c r="F196" s="221" t="s">
        <v>135</v>
      </c>
      <c r="G196" s="15"/>
      <c r="H196" s="222">
        <v>2.5</v>
      </c>
      <c r="I196" s="223"/>
      <c r="J196" s="15"/>
      <c r="K196" s="15"/>
      <c r="L196" s="219"/>
      <c r="M196" s="224"/>
      <c r="N196" s="225"/>
      <c r="O196" s="225"/>
      <c r="P196" s="225"/>
      <c r="Q196" s="225"/>
      <c r="R196" s="225"/>
      <c r="S196" s="225"/>
      <c r="T196" s="226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  <c r="AT196" s="220" t="s">
        <v>128</v>
      </c>
      <c r="AU196" s="220" t="s">
        <v>121</v>
      </c>
      <c r="AV196" s="15" t="s">
        <v>126</v>
      </c>
      <c r="AW196" s="15" t="s">
        <v>31</v>
      </c>
      <c r="AX196" s="15" t="s">
        <v>83</v>
      </c>
      <c r="AY196" s="220" t="s">
        <v>119</v>
      </c>
    </row>
    <row r="197" s="2" customFormat="1" ht="24" customHeight="1">
      <c r="A197" s="37"/>
      <c r="B197" s="188"/>
      <c r="C197" s="227" t="s">
        <v>202</v>
      </c>
      <c r="D197" s="227" t="s">
        <v>175</v>
      </c>
      <c r="E197" s="228" t="s">
        <v>393</v>
      </c>
      <c r="F197" s="229" t="s">
        <v>394</v>
      </c>
      <c r="G197" s="230" t="s">
        <v>205</v>
      </c>
      <c r="H197" s="231">
        <v>2.5499999999999998</v>
      </c>
      <c r="I197" s="232"/>
      <c r="J197" s="233">
        <f>ROUND(I197*H197,2)</f>
        <v>0</v>
      </c>
      <c r="K197" s="234"/>
      <c r="L197" s="235"/>
      <c r="M197" s="236" t="s">
        <v>1</v>
      </c>
      <c r="N197" s="237" t="s">
        <v>41</v>
      </c>
      <c r="O197" s="76"/>
      <c r="P197" s="199">
        <f>O197*H197</f>
        <v>0</v>
      </c>
      <c r="Q197" s="199">
        <v>0.13500000000000001</v>
      </c>
      <c r="R197" s="199">
        <f>Q197*H197</f>
        <v>0.34425</v>
      </c>
      <c r="S197" s="199">
        <v>0</v>
      </c>
      <c r="T197" s="200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201" t="s">
        <v>158</v>
      </c>
      <c r="AT197" s="201" t="s">
        <v>175</v>
      </c>
      <c r="AU197" s="201" t="s">
        <v>121</v>
      </c>
      <c r="AY197" s="18" t="s">
        <v>119</v>
      </c>
      <c r="BE197" s="202">
        <f>IF(N197="základná",J197,0)</f>
        <v>0</v>
      </c>
      <c r="BF197" s="202">
        <f>IF(N197="znížená",J197,0)</f>
        <v>0</v>
      </c>
      <c r="BG197" s="202">
        <f>IF(N197="zákl. prenesená",J197,0)</f>
        <v>0</v>
      </c>
      <c r="BH197" s="202">
        <f>IF(N197="zníž. prenesená",J197,0)</f>
        <v>0</v>
      </c>
      <c r="BI197" s="202">
        <f>IF(N197="nulová",J197,0)</f>
        <v>0</v>
      </c>
      <c r="BJ197" s="18" t="s">
        <v>121</v>
      </c>
      <c r="BK197" s="202">
        <f>ROUND(I197*H197,2)</f>
        <v>0</v>
      </c>
      <c r="BL197" s="18" t="s">
        <v>126</v>
      </c>
      <c r="BM197" s="201" t="s">
        <v>395</v>
      </c>
    </row>
    <row r="198" s="14" customFormat="1">
      <c r="A198" s="14"/>
      <c r="B198" s="211"/>
      <c r="C198" s="14"/>
      <c r="D198" s="204" t="s">
        <v>128</v>
      </c>
      <c r="E198" s="212" t="s">
        <v>1</v>
      </c>
      <c r="F198" s="213" t="s">
        <v>396</v>
      </c>
      <c r="G198" s="14"/>
      <c r="H198" s="214">
        <v>2.5499999999999998</v>
      </c>
      <c r="I198" s="215"/>
      <c r="J198" s="14"/>
      <c r="K198" s="14"/>
      <c r="L198" s="211"/>
      <c r="M198" s="216"/>
      <c r="N198" s="217"/>
      <c r="O198" s="217"/>
      <c r="P198" s="217"/>
      <c r="Q198" s="217"/>
      <c r="R198" s="217"/>
      <c r="S198" s="217"/>
      <c r="T198" s="218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12" t="s">
        <v>128</v>
      </c>
      <c r="AU198" s="212" t="s">
        <v>121</v>
      </c>
      <c r="AV198" s="14" t="s">
        <v>121</v>
      </c>
      <c r="AW198" s="14" t="s">
        <v>31</v>
      </c>
      <c r="AX198" s="14" t="s">
        <v>75</v>
      </c>
      <c r="AY198" s="212" t="s">
        <v>119</v>
      </c>
    </row>
    <row r="199" s="15" customFormat="1">
      <c r="A199" s="15"/>
      <c r="B199" s="219"/>
      <c r="C199" s="15"/>
      <c r="D199" s="204" t="s">
        <v>128</v>
      </c>
      <c r="E199" s="220" t="s">
        <v>1</v>
      </c>
      <c r="F199" s="221" t="s">
        <v>135</v>
      </c>
      <c r="G199" s="15"/>
      <c r="H199" s="222">
        <v>2.5499999999999998</v>
      </c>
      <c r="I199" s="223"/>
      <c r="J199" s="15"/>
      <c r="K199" s="15"/>
      <c r="L199" s="219"/>
      <c r="M199" s="224"/>
      <c r="N199" s="225"/>
      <c r="O199" s="225"/>
      <c r="P199" s="225"/>
      <c r="Q199" s="225"/>
      <c r="R199" s="225"/>
      <c r="S199" s="225"/>
      <c r="T199" s="226"/>
      <c r="U199" s="15"/>
      <c r="V199" s="15"/>
      <c r="W199" s="15"/>
      <c r="X199" s="15"/>
      <c r="Y199" s="15"/>
      <c r="Z199" s="15"/>
      <c r="AA199" s="15"/>
      <c r="AB199" s="15"/>
      <c r="AC199" s="15"/>
      <c r="AD199" s="15"/>
      <c r="AE199" s="15"/>
      <c r="AT199" s="220" t="s">
        <v>128</v>
      </c>
      <c r="AU199" s="220" t="s">
        <v>121</v>
      </c>
      <c r="AV199" s="15" t="s">
        <v>126</v>
      </c>
      <c r="AW199" s="15" t="s">
        <v>31</v>
      </c>
      <c r="AX199" s="15" t="s">
        <v>83</v>
      </c>
      <c r="AY199" s="220" t="s">
        <v>119</v>
      </c>
    </row>
    <row r="200" s="2" customFormat="1" ht="24" customHeight="1">
      <c r="A200" s="37"/>
      <c r="B200" s="188"/>
      <c r="C200" s="189" t="s">
        <v>397</v>
      </c>
      <c r="D200" s="189" t="s">
        <v>122</v>
      </c>
      <c r="E200" s="190" t="s">
        <v>398</v>
      </c>
      <c r="F200" s="191" t="s">
        <v>399</v>
      </c>
      <c r="G200" s="192" t="s">
        <v>205</v>
      </c>
      <c r="H200" s="193">
        <v>539.70000000000005</v>
      </c>
      <c r="I200" s="194"/>
      <c r="J200" s="195">
        <f>ROUND(I200*H200,2)</f>
        <v>0</v>
      </c>
      <c r="K200" s="196"/>
      <c r="L200" s="38"/>
      <c r="M200" s="197" t="s">
        <v>1</v>
      </c>
      <c r="N200" s="198" t="s">
        <v>41</v>
      </c>
      <c r="O200" s="76"/>
      <c r="P200" s="199">
        <f>O200*H200</f>
        <v>0</v>
      </c>
      <c r="Q200" s="199">
        <v>0.0030000000000000001</v>
      </c>
      <c r="R200" s="199">
        <f>Q200*H200</f>
        <v>1.6191000000000002</v>
      </c>
      <c r="S200" s="199">
        <v>0</v>
      </c>
      <c r="T200" s="200">
        <f>S200*H200</f>
        <v>0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201" t="s">
        <v>126</v>
      </c>
      <c r="AT200" s="201" t="s">
        <v>122</v>
      </c>
      <c r="AU200" s="201" t="s">
        <v>121</v>
      </c>
      <c r="AY200" s="18" t="s">
        <v>119</v>
      </c>
      <c r="BE200" s="202">
        <f>IF(N200="základná",J200,0)</f>
        <v>0</v>
      </c>
      <c r="BF200" s="202">
        <f>IF(N200="znížená",J200,0)</f>
        <v>0</v>
      </c>
      <c r="BG200" s="202">
        <f>IF(N200="zákl. prenesená",J200,0)</f>
        <v>0</v>
      </c>
      <c r="BH200" s="202">
        <f>IF(N200="zníž. prenesená",J200,0)</f>
        <v>0</v>
      </c>
      <c r="BI200" s="202">
        <f>IF(N200="nulová",J200,0)</f>
        <v>0</v>
      </c>
      <c r="BJ200" s="18" t="s">
        <v>121</v>
      </c>
      <c r="BK200" s="202">
        <f>ROUND(I200*H200,2)</f>
        <v>0</v>
      </c>
      <c r="BL200" s="18" t="s">
        <v>126</v>
      </c>
      <c r="BM200" s="201" t="s">
        <v>400</v>
      </c>
    </row>
    <row r="201" s="2" customFormat="1" ht="24" customHeight="1">
      <c r="A201" s="37"/>
      <c r="B201" s="188"/>
      <c r="C201" s="227" t="s">
        <v>401</v>
      </c>
      <c r="D201" s="227" t="s">
        <v>175</v>
      </c>
      <c r="E201" s="228" t="s">
        <v>402</v>
      </c>
      <c r="F201" s="229" t="s">
        <v>403</v>
      </c>
      <c r="G201" s="230" t="s">
        <v>205</v>
      </c>
      <c r="H201" s="231">
        <v>545.09699999999998</v>
      </c>
      <c r="I201" s="232"/>
      <c r="J201" s="233">
        <f>ROUND(I201*H201,2)</f>
        <v>0</v>
      </c>
      <c r="K201" s="234"/>
      <c r="L201" s="235"/>
      <c r="M201" s="236" t="s">
        <v>1</v>
      </c>
      <c r="N201" s="237" t="s">
        <v>41</v>
      </c>
      <c r="O201" s="76"/>
      <c r="P201" s="199">
        <f>O201*H201</f>
        <v>0</v>
      </c>
      <c r="Q201" s="199">
        <v>0.11</v>
      </c>
      <c r="R201" s="199">
        <f>Q201*H201</f>
        <v>59.96067</v>
      </c>
      <c r="S201" s="199">
        <v>0</v>
      </c>
      <c r="T201" s="200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201" t="s">
        <v>158</v>
      </c>
      <c r="AT201" s="201" t="s">
        <v>175</v>
      </c>
      <c r="AU201" s="201" t="s">
        <v>121</v>
      </c>
      <c r="AY201" s="18" t="s">
        <v>119</v>
      </c>
      <c r="BE201" s="202">
        <f>IF(N201="základná",J201,0)</f>
        <v>0</v>
      </c>
      <c r="BF201" s="202">
        <f>IF(N201="znížená",J201,0)</f>
        <v>0</v>
      </c>
      <c r="BG201" s="202">
        <f>IF(N201="zákl. prenesená",J201,0)</f>
        <v>0</v>
      </c>
      <c r="BH201" s="202">
        <f>IF(N201="zníž. prenesená",J201,0)</f>
        <v>0</v>
      </c>
      <c r="BI201" s="202">
        <f>IF(N201="nulová",J201,0)</f>
        <v>0</v>
      </c>
      <c r="BJ201" s="18" t="s">
        <v>121</v>
      </c>
      <c r="BK201" s="202">
        <f>ROUND(I201*H201,2)</f>
        <v>0</v>
      </c>
      <c r="BL201" s="18" t="s">
        <v>126</v>
      </c>
      <c r="BM201" s="201" t="s">
        <v>404</v>
      </c>
    </row>
    <row r="202" s="14" customFormat="1">
      <c r="A202" s="14"/>
      <c r="B202" s="211"/>
      <c r="C202" s="14"/>
      <c r="D202" s="204" t="s">
        <v>128</v>
      </c>
      <c r="E202" s="14"/>
      <c r="F202" s="213" t="s">
        <v>405</v>
      </c>
      <c r="G202" s="14"/>
      <c r="H202" s="214">
        <v>545.09699999999998</v>
      </c>
      <c r="I202" s="215"/>
      <c r="J202" s="14"/>
      <c r="K202" s="14"/>
      <c r="L202" s="211"/>
      <c r="M202" s="216"/>
      <c r="N202" s="217"/>
      <c r="O202" s="217"/>
      <c r="P202" s="217"/>
      <c r="Q202" s="217"/>
      <c r="R202" s="217"/>
      <c r="S202" s="217"/>
      <c r="T202" s="218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12" t="s">
        <v>128</v>
      </c>
      <c r="AU202" s="212" t="s">
        <v>121</v>
      </c>
      <c r="AV202" s="14" t="s">
        <v>121</v>
      </c>
      <c r="AW202" s="14" t="s">
        <v>3</v>
      </c>
      <c r="AX202" s="14" t="s">
        <v>83</v>
      </c>
      <c r="AY202" s="212" t="s">
        <v>119</v>
      </c>
    </row>
    <row r="203" s="2" customFormat="1" ht="24" customHeight="1">
      <c r="A203" s="37"/>
      <c r="B203" s="188"/>
      <c r="C203" s="189" t="s">
        <v>406</v>
      </c>
      <c r="D203" s="189" t="s">
        <v>122</v>
      </c>
      <c r="E203" s="190" t="s">
        <v>407</v>
      </c>
      <c r="F203" s="191" t="s">
        <v>408</v>
      </c>
      <c r="G203" s="192" t="s">
        <v>205</v>
      </c>
      <c r="H203" s="193">
        <v>71.5</v>
      </c>
      <c r="I203" s="194"/>
      <c r="J203" s="195">
        <f>ROUND(I203*H203,2)</f>
        <v>0</v>
      </c>
      <c r="K203" s="196"/>
      <c r="L203" s="38"/>
      <c r="M203" s="197" t="s">
        <v>1</v>
      </c>
      <c r="N203" s="198" t="s">
        <v>41</v>
      </c>
      <c r="O203" s="76"/>
      <c r="P203" s="199">
        <f>O203*H203</f>
        <v>0</v>
      </c>
      <c r="Q203" s="199">
        <v>0.0030000000000000001</v>
      </c>
      <c r="R203" s="199">
        <f>Q203*H203</f>
        <v>0.2145</v>
      </c>
      <c r="S203" s="199">
        <v>0</v>
      </c>
      <c r="T203" s="200">
        <f>S203*H203</f>
        <v>0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201" t="s">
        <v>126</v>
      </c>
      <c r="AT203" s="201" t="s">
        <v>122</v>
      </c>
      <c r="AU203" s="201" t="s">
        <v>121</v>
      </c>
      <c r="AY203" s="18" t="s">
        <v>119</v>
      </c>
      <c r="BE203" s="202">
        <f>IF(N203="základná",J203,0)</f>
        <v>0</v>
      </c>
      <c r="BF203" s="202">
        <f>IF(N203="znížená",J203,0)</f>
        <v>0</v>
      </c>
      <c r="BG203" s="202">
        <f>IF(N203="zákl. prenesená",J203,0)</f>
        <v>0</v>
      </c>
      <c r="BH203" s="202">
        <f>IF(N203="zníž. prenesená",J203,0)</f>
        <v>0</v>
      </c>
      <c r="BI203" s="202">
        <f>IF(N203="nulová",J203,0)</f>
        <v>0</v>
      </c>
      <c r="BJ203" s="18" t="s">
        <v>121</v>
      </c>
      <c r="BK203" s="202">
        <f>ROUND(I203*H203,2)</f>
        <v>0</v>
      </c>
      <c r="BL203" s="18" t="s">
        <v>126</v>
      </c>
      <c r="BM203" s="201" t="s">
        <v>409</v>
      </c>
    </row>
    <row r="204" s="14" customFormat="1">
      <c r="A204" s="14"/>
      <c r="B204" s="211"/>
      <c r="C204" s="14"/>
      <c r="D204" s="204" t="s">
        <v>128</v>
      </c>
      <c r="E204" s="212" t="s">
        <v>1</v>
      </c>
      <c r="F204" s="213" t="s">
        <v>410</v>
      </c>
      <c r="G204" s="14"/>
      <c r="H204" s="214">
        <v>71.5</v>
      </c>
      <c r="I204" s="215"/>
      <c r="J204" s="14"/>
      <c r="K204" s="14"/>
      <c r="L204" s="211"/>
      <c r="M204" s="216"/>
      <c r="N204" s="217"/>
      <c r="O204" s="217"/>
      <c r="P204" s="217"/>
      <c r="Q204" s="217"/>
      <c r="R204" s="217"/>
      <c r="S204" s="217"/>
      <c r="T204" s="218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12" t="s">
        <v>128</v>
      </c>
      <c r="AU204" s="212" t="s">
        <v>121</v>
      </c>
      <c r="AV204" s="14" t="s">
        <v>121</v>
      </c>
      <c r="AW204" s="14" t="s">
        <v>31</v>
      </c>
      <c r="AX204" s="14" t="s">
        <v>83</v>
      </c>
      <c r="AY204" s="212" t="s">
        <v>119</v>
      </c>
    </row>
    <row r="205" s="2" customFormat="1" ht="24" customHeight="1">
      <c r="A205" s="37"/>
      <c r="B205" s="188"/>
      <c r="C205" s="227" t="s">
        <v>411</v>
      </c>
      <c r="D205" s="227" t="s">
        <v>175</v>
      </c>
      <c r="E205" s="228" t="s">
        <v>412</v>
      </c>
      <c r="F205" s="229" t="s">
        <v>413</v>
      </c>
      <c r="G205" s="230" t="s">
        <v>205</v>
      </c>
      <c r="H205" s="231">
        <v>72.215000000000003</v>
      </c>
      <c r="I205" s="232"/>
      <c r="J205" s="233">
        <f>ROUND(I205*H205,2)</f>
        <v>0</v>
      </c>
      <c r="K205" s="234"/>
      <c r="L205" s="235"/>
      <c r="M205" s="236" t="s">
        <v>1</v>
      </c>
      <c r="N205" s="237" t="s">
        <v>41</v>
      </c>
      <c r="O205" s="76"/>
      <c r="P205" s="199">
        <f>O205*H205</f>
        <v>0</v>
      </c>
      <c r="Q205" s="199">
        <v>0.11</v>
      </c>
      <c r="R205" s="199">
        <f>Q205*H205</f>
        <v>7.9436500000000008</v>
      </c>
      <c r="S205" s="199">
        <v>0</v>
      </c>
      <c r="T205" s="200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201" t="s">
        <v>158</v>
      </c>
      <c r="AT205" s="201" t="s">
        <v>175</v>
      </c>
      <c r="AU205" s="201" t="s">
        <v>121</v>
      </c>
      <c r="AY205" s="18" t="s">
        <v>119</v>
      </c>
      <c r="BE205" s="202">
        <f>IF(N205="základná",J205,0)</f>
        <v>0</v>
      </c>
      <c r="BF205" s="202">
        <f>IF(N205="znížená",J205,0)</f>
        <v>0</v>
      </c>
      <c r="BG205" s="202">
        <f>IF(N205="zákl. prenesená",J205,0)</f>
        <v>0</v>
      </c>
      <c r="BH205" s="202">
        <f>IF(N205="zníž. prenesená",J205,0)</f>
        <v>0</v>
      </c>
      <c r="BI205" s="202">
        <f>IF(N205="nulová",J205,0)</f>
        <v>0</v>
      </c>
      <c r="BJ205" s="18" t="s">
        <v>121</v>
      </c>
      <c r="BK205" s="202">
        <f>ROUND(I205*H205,2)</f>
        <v>0</v>
      </c>
      <c r="BL205" s="18" t="s">
        <v>126</v>
      </c>
      <c r="BM205" s="201" t="s">
        <v>414</v>
      </c>
    </row>
    <row r="206" s="14" customFormat="1">
      <c r="A206" s="14"/>
      <c r="B206" s="211"/>
      <c r="C206" s="14"/>
      <c r="D206" s="204" t="s">
        <v>128</v>
      </c>
      <c r="E206" s="14"/>
      <c r="F206" s="213" t="s">
        <v>415</v>
      </c>
      <c r="G206" s="14"/>
      <c r="H206" s="214">
        <v>72.215000000000003</v>
      </c>
      <c r="I206" s="215"/>
      <c r="J206" s="14"/>
      <c r="K206" s="14"/>
      <c r="L206" s="211"/>
      <c r="M206" s="216"/>
      <c r="N206" s="217"/>
      <c r="O206" s="217"/>
      <c r="P206" s="217"/>
      <c r="Q206" s="217"/>
      <c r="R206" s="217"/>
      <c r="S206" s="217"/>
      <c r="T206" s="218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12" t="s">
        <v>128</v>
      </c>
      <c r="AU206" s="212" t="s">
        <v>121</v>
      </c>
      <c r="AV206" s="14" t="s">
        <v>121</v>
      </c>
      <c r="AW206" s="14" t="s">
        <v>3</v>
      </c>
      <c r="AX206" s="14" t="s">
        <v>83</v>
      </c>
      <c r="AY206" s="212" t="s">
        <v>119</v>
      </c>
    </row>
    <row r="207" s="12" customFormat="1" ht="22.8" customHeight="1">
      <c r="A207" s="12"/>
      <c r="B207" s="175"/>
      <c r="C207" s="12"/>
      <c r="D207" s="176" t="s">
        <v>74</v>
      </c>
      <c r="E207" s="186" t="s">
        <v>251</v>
      </c>
      <c r="F207" s="186" t="s">
        <v>416</v>
      </c>
      <c r="G207" s="12"/>
      <c r="H207" s="12"/>
      <c r="I207" s="178"/>
      <c r="J207" s="187">
        <f>BK207</f>
        <v>0</v>
      </c>
      <c r="K207" s="12"/>
      <c r="L207" s="175"/>
      <c r="M207" s="180"/>
      <c r="N207" s="181"/>
      <c r="O207" s="181"/>
      <c r="P207" s="182">
        <f>SUM(P208:P222)</f>
        <v>0</v>
      </c>
      <c r="Q207" s="181"/>
      <c r="R207" s="182">
        <f>SUM(R208:R222)</f>
        <v>66.914631600000007</v>
      </c>
      <c r="S207" s="181"/>
      <c r="T207" s="183">
        <f>SUM(T208:T222)</f>
        <v>0</v>
      </c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R207" s="176" t="s">
        <v>83</v>
      </c>
      <c r="AT207" s="184" t="s">
        <v>74</v>
      </c>
      <c r="AU207" s="184" t="s">
        <v>83</v>
      </c>
      <c r="AY207" s="176" t="s">
        <v>119</v>
      </c>
      <c r="BK207" s="185">
        <f>SUM(BK208:BK222)</f>
        <v>0</v>
      </c>
    </row>
    <row r="208" s="2" customFormat="1" ht="24" customHeight="1">
      <c r="A208" s="37"/>
      <c r="B208" s="188"/>
      <c r="C208" s="189" t="s">
        <v>162</v>
      </c>
      <c r="D208" s="189" t="s">
        <v>122</v>
      </c>
      <c r="E208" s="190" t="s">
        <v>417</v>
      </c>
      <c r="F208" s="191" t="s">
        <v>418</v>
      </c>
      <c r="G208" s="192" t="s">
        <v>296</v>
      </c>
      <c r="H208" s="193">
        <v>217</v>
      </c>
      <c r="I208" s="194"/>
      <c r="J208" s="195">
        <f>ROUND(I208*H208,2)</f>
        <v>0</v>
      </c>
      <c r="K208" s="196"/>
      <c r="L208" s="38"/>
      <c r="M208" s="197" t="s">
        <v>1</v>
      </c>
      <c r="N208" s="198" t="s">
        <v>41</v>
      </c>
      <c r="O208" s="76"/>
      <c r="P208" s="199">
        <f>O208*H208</f>
        <v>0</v>
      </c>
      <c r="Q208" s="199">
        <v>0.16556000000000001</v>
      </c>
      <c r="R208" s="199">
        <f>Q208*H208</f>
        <v>35.926520000000004</v>
      </c>
      <c r="S208" s="199">
        <v>0</v>
      </c>
      <c r="T208" s="200">
        <f>S208*H208</f>
        <v>0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201" t="s">
        <v>126</v>
      </c>
      <c r="AT208" s="201" t="s">
        <v>122</v>
      </c>
      <c r="AU208" s="201" t="s">
        <v>121</v>
      </c>
      <c r="AY208" s="18" t="s">
        <v>119</v>
      </c>
      <c r="BE208" s="202">
        <f>IF(N208="základná",J208,0)</f>
        <v>0</v>
      </c>
      <c r="BF208" s="202">
        <f>IF(N208="znížená",J208,0)</f>
        <v>0</v>
      </c>
      <c r="BG208" s="202">
        <f>IF(N208="zákl. prenesená",J208,0)</f>
        <v>0</v>
      </c>
      <c r="BH208" s="202">
        <f>IF(N208="zníž. prenesená",J208,0)</f>
        <v>0</v>
      </c>
      <c r="BI208" s="202">
        <f>IF(N208="nulová",J208,0)</f>
        <v>0</v>
      </c>
      <c r="BJ208" s="18" t="s">
        <v>121</v>
      </c>
      <c r="BK208" s="202">
        <f>ROUND(I208*H208,2)</f>
        <v>0</v>
      </c>
      <c r="BL208" s="18" t="s">
        <v>126</v>
      </c>
      <c r="BM208" s="201" t="s">
        <v>419</v>
      </c>
    </row>
    <row r="209" s="2" customFormat="1" ht="16.5" customHeight="1">
      <c r="A209" s="37"/>
      <c r="B209" s="188"/>
      <c r="C209" s="227" t="s">
        <v>174</v>
      </c>
      <c r="D209" s="227" t="s">
        <v>175</v>
      </c>
      <c r="E209" s="228" t="s">
        <v>420</v>
      </c>
      <c r="F209" s="229" t="s">
        <v>421</v>
      </c>
      <c r="G209" s="230" t="s">
        <v>216</v>
      </c>
      <c r="H209" s="231">
        <v>219.16999999999999</v>
      </c>
      <c r="I209" s="232"/>
      <c r="J209" s="233">
        <f>ROUND(I209*H209,2)</f>
        <v>0</v>
      </c>
      <c r="K209" s="234"/>
      <c r="L209" s="235"/>
      <c r="M209" s="236" t="s">
        <v>1</v>
      </c>
      <c r="N209" s="237" t="s">
        <v>41</v>
      </c>
      <c r="O209" s="76"/>
      <c r="P209" s="199">
        <f>O209*H209</f>
        <v>0</v>
      </c>
      <c r="Q209" s="199">
        <v>0.065000000000000002</v>
      </c>
      <c r="R209" s="199">
        <f>Q209*H209</f>
        <v>14.24605</v>
      </c>
      <c r="S209" s="199">
        <v>0</v>
      </c>
      <c r="T209" s="200">
        <f>S209*H209</f>
        <v>0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201" t="s">
        <v>158</v>
      </c>
      <c r="AT209" s="201" t="s">
        <v>175</v>
      </c>
      <c r="AU209" s="201" t="s">
        <v>121</v>
      </c>
      <c r="AY209" s="18" t="s">
        <v>119</v>
      </c>
      <c r="BE209" s="202">
        <f>IF(N209="základná",J209,0)</f>
        <v>0</v>
      </c>
      <c r="BF209" s="202">
        <f>IF(N209="znížená",J209,0)</f>
        <v>0</v>
      </c>
      <c r="BG209" s="202">
        <f>IF(N209="zákl. prenesená",J209,0)</f>
        <v>0</v>
      </c>
      <c r="BH209" s="202">
        <f>IF(N209="zníž. prenesená",J209,0)</f>
        <v>0</v>
      </c>
      <c r="BI209" s="202">
        <f>IF(N209="nulová",J209,0)</f>
        <v>0</v>
      </c>
      <c r="BJ209" s="18" t="s">
        <v>121</v>
      </c>
      <c r="BK209" s="202">
        <f>ROUND(I209*H209,2)</f>
        <v>0</v>
      </c>
      <c r="BL209" s="18" t="s">
        <v>126</v>
      </c>
      <c r="BM209" s="201" t="s">
        <v>422</v>
      </c>
    </row>
    <row r="210" s="14" customFormat="1">
      <c r="A210" s="14"/>
      <c r="B210" s="211"/>
      <c r="C210" s="14"/>
      <c r="D210" s="204" t="s">
        <v>128</v>
      </c>
      <c r="E210" s="14"/>
      <c r="F210" s="213" t="s">
        <v>423</v>
      </c>
      <c r="G210" s="14"/>
      <c r="H210" s="214">
        <v>219.16999999999999</v>
      </c>
      <c r="I210" s="215"/>
      <c r="J210" s="14"/>
      <c r="K210" s="14"/>
      <c r="L210" s="211"/>
      <c r="M210" s="216"/>
      <c r="N210" s="217"/>
      <c r="O210" s="217"/>
      <c r="P210" s="217"/>
      <c r="Q210" s="217"/>
      <c r="R210" s="217"/>
      <c r="S210" s="217"/>
      <c r="T210" s="218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12" t="s">
        <v>128</v>
      </c>
      <c r="AU210" s="212" t="s">
        <v>121</v>
      </c>
      <c r="AV210" s="14" t="s">
        <v>121</v>
      </c>
      <c r="AW210" s="14" t="s">
        <v>3</v>
      </c>
      <c r="AX210" s="14" t="s">
        <v>83</v>
      </c>
      <c r="AY210" s="212" t="s">
        <v>119</v>
      </c>
    </row>
    <row r="211" s="2" customFormat="1" ht="24" customHeight="1">
      <c r="A211" s="37"/>
      <c r="B211" s="188"/>
      <c r="C211" s="189" t="s">
        <v>7</v>
      </c>
      <c r="D211" s="189" t="s">
        <v>122</v>
      </c>
      <c r="E211" s="190" t="s">
        <v>424</v>
      </c>
      <c r="F211" s="191" t="s">
        <v>425</v>
      </c>
      <c r="G211" s="192" t="s">
        <v>125</v>
      </c>
      <c r="H211" s="193">
        <v>4.3399999999999999</v>
      </c>
      <c r="I211" s="194"/>
      <c r="J211" s="195">
        <f>ROUND(I211*H211,2)</f>
        <v>0</v>
      </c>
      <c r="K211" s="196"/>
      <c r="L211" s="38"/>
      <c r="M211" s="197" t="s">
        <v>1</v>
      </c>
      <c r="N211" s="198" t="s">
        <v>41</v>
      </c>
      <c r="O211" s="76"/>
      <c r="P211" s="199">
        <f>O211*H211</f>
        <v>0</v>
      </c>
      <c r="Q211" s="199">
        <v>2.2010900000000002</v>
      </c>
      <c r="R211" s="199">
        <f>Q211*H211</f>
        <v>9.5527306000000003</v>
      </c>
      <c r="S211" s="199">
        <v>0</v>
      </c>
      <c r="T211" s="200">
        <f>S211*H211</f>
        <v>0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201" t="s">
        <v>126</v>
      </c>
      <c r="AT211" s="201" t="s">
        <v>122</v>
      </c>
      <c r="AU211" s="201" t="s">
        <v>121</v>
      </c>
      <c r="AY211" s="18" t="s">
        <v>119</v>
      </c>
      <c r="BE211" s="202">
        <f>IF(N211="základná",J211,0)</f>
        <v>0</v>
      </c>
      <c r="BF211" s="202">
        <f>IF(N211="znížená",J211,0)</f>
        <v>0</v>
      </c>
      <c r="BG211" s="202">
        <f>IF(N211="zákl. prenesená",J211,0)</f>
        <v>0</v>
      </c>
      <c r="BH211" s="202">
        <f>IF(N211="zníž. prenesená",J211,0)</f>
        <v>0</v>
      </c>
      <c r="BI211" s="202">
        <f>IF(N211="nulová",J211,0)</f>
        <v>0</v>
      </c>
      <c r="BJ211" s="18" t="s">
        <v>121</v>
      </c>
      <c r="BK211" s="202">
        <f>ROUND(I211*H211,2)</f>
        <v>0</v>
      </c>
      <c r="BL211" s="18" t="s">
        <v>126</v>
      </c>
      <c r="BM211" s="201" t="s">
        <v>426</v>
      </c>
    </row>
    <row r="212" s="14" customFormat="1">
      <c r="A212" s="14"/>
      <c r="B212" s="211"/>
      <c r="C212" s="14"/>
      <c r="D212" s="204" t="s">
        <v>128</v>
      </c>
      <c r="E212" s="212" t="s">
        <v>1</v>
      </c>
      <c r="F212" s="213" t="s">
        <v>427</v>
      </c>
      <c r="G212" s="14"/>
      <c r="H212" s="214">
        <v>4.3399999999999999</v>
      </c>
      <c r="I212" s="215"/>
      <c r="J212" s="14"/>
      <c r="K212" s="14"/>
      <c r="L212" s="211"/>
      <c r="M212" s="216"/>
      <c r="N212" s="217"/>
      <c r="O212" s="217"/>
      <c r="P212" s="217"/>
      <c r="Q212" s="217"/>
      <c r="R212" s="217"/>
      <c r="S212" s="217"/>
      <c r="T212" s="218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12" t="s">
        <v>128</v>
      </c>
      <c r="AU212" s="212" t="s">
        <v>121</v>
      </c>
      <c r="AV212" s="14" t="s">
        <v>121</v>
      </c>
      <c r="AW212" s="14" t="s">
        <v>31</v>
      </c>
      <c r="AX212" s="14" t="s">
        <v>75</v>
      </c>
      <c r="AY212" s="212" t="s">
        <v>119</v>
      </c>
    </row>
    <row r="213" s="15" customFormat="1">
      <c r="A213" s="15"/>
      <c r="B213" s="219"/>
      <c r="C213" s="15"/>
      <c r="D213" s="204" t="s">
        <v>128</v>
      </c>
      <c r="E213" s="220" t="s">
        <v>1</v>
      </c>
      <c r="F213" s="221" t="s">
        <v>135</v>
      </c>
      <c r="G213" s="15"/>
      <c r="H213" s="222">
        <v>4.3399999999999999</v>
      </c>
      <c r="I213" s="223"/>
      <c r="J213" s="15"/>
      <c r="K213" s="15"/>
      <c r="L213" s="219"/>
      <c r="M213" s="224"/>
      <c r="N213" s="225"/>
      <c r="O213" s="225"/>
      <c r="P213" s="225"/>
      <c r="Q213" s="225"/>
      <c r="R213" s="225"/>
      <c r="S213" s="225"/>
      <c r="T213" s="226"/>
      <c r="U213" s="15"/>
      <c r="V213" s="15"/>
      <c r="W213" s="15"/>
      <c r="X213" s="15"/>
      <c r="Y213" s="15"/>
      <c r="Z213" s="15"/>
      <c r="AA213" s="15"/>
      <c r="AB213" s="15"/>
      <c r="AC213" s="15"/>
      <c r="AD213" s="15"/>
      <c r="AE213" s="15"/>
      <c r="AT213" s="220" t="s">
        <v>128</v>
      </c>
      <c r="AU213" s="220" t="s">
        <v>121</v>
      </c>
      <c r="AV213" s="15" t="s">
        <v>126</v>
      </c>
      <c r="AW213" s="15" t="s">
        <v>31</v>
      </c>
      <c r="AX213" s="15" t="s">
        <v>83</v>
      </c>
      <c r="AY213" s="220" t="s">
        <v>119</v>
      </c>
    </row>
    <row r="214" s="2" customFormat="1" ht="24" customHeight="1">
      <c r="A214" s="37"/>
      <c r="B214" s="188"/>
      <c r="C214" s="189" t="s">
        <v>428</v>
      </c>
      <c r="D214" s="189" t="s">
        <v>122</v>
      </c>
      <c r="E214" s="190" t="s">
        <v>429</v>
      </c>
      <c r="F214" s="191" t="s">
        <v>430</v>
      </c>
      <c r="G214" s="192" t="s">
        <v>296</v>
      </c>
      <c r="H214" s="193">
        <v>31.149999999999999</v>
      </c>
      <c r="I214" s="194"/>
      <c r="J214" s="195">
        <f>ROUND(I214*H214,2)</f>
        <v>0</v>
      </c>
      <c r="K214" s="196"/>
      <c r="L214" s="38"/>
      <c r="M214" s="197" t="s">
        <v>1</v>
      </c>
      <c r="N214" s="198" t="s">
        <v>41</v>
      </c>
      <c r="O214" s="76"/>
      <c r="P214" s="199">
        <f>O214*H214</f>
        <v>0</v>
      </c>
      <c r="Q214" s="199">
        <v>0.12794</v>
      </c>
      <c r="R214" s="199">
        <f>Q214*H214</f>
        <v>3.985331</v>
      </c>
      <c r="S214" s="199">
        <v>0</v>
      </c>
      <c r="T214" s="200">
        <f>S214*H214</f>
        <v>0</v>
      </c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R214" s="201" t="s">
        <v>126</v>
      </c>
      <c r="AT214" s="201" t="s">
        <v>122</v>
      </c>
      <c r="AU214" s="201" t="s">
        <v>121</v>
      </c>
      <c r="AY214" s="18" t="s">
        <v>119</v>
      </c>
      <c r="BE214" s="202">
        <f>IF(N214="základná",J214,0)</f>
        <v>0</v>
      </c>
      <c r="BF214" s="202">
        <f>IF(N214="znížená",J214,0)</f>
        <v>0</v>
      </c>
      <c r="BG214" s="202">
        <f>IF(N214="zákl. prenesená",J214,0)</f>
        <v>0</v>
      </c>
      <c r="BH214" s="202">
        <f>IF(N214="zníž. prenesená",J214,0)</f>
        <v>0</v>
      </c>
      <c r="BI214" s="202">
        <f>IF(N214="nulová",J214,0)</f>
        <v>0</v>
      </c>
      <c r="BJ214" s="18" t="s">
        <v>121</v>
      </c>
      <c r="BK214" s="202">
        <f>ROUND(I214*H214,2)</f>
        <v>0</v>
      </c>
      <c r="BL214" s="18" t="s">
        <v>126</v>
      </c>
      <c r="BM214" s="201" t="s">
        <v>431</v>
      </c>
    </row>
    <row r="215" s="14" customFormat="1">
      <c r="A215" s="14"/>
      <c r="B215" s="211"/>
      <c r="C215" s="14"/>
      <c r="D215" s="204" t="s">
        <v>128</v>
      </c>
      <c r="E215" s="212" t="s">
        <v>1</v>
      </c>
      <c r="F215" s="213" t="s">
        <v>432</v>
      </c>
      <c r="G215" s="14"/>
      <c r="H215" s="214">
        <v>31.149999999999999</v>
      </c>
      <c r="I215" s="215"/>
      <c r="J215" s="14"/>
      <c r="K215" s="14"/>
      <c r="L215" s="211"/>
      <c r="M215" s="216"/>
      <c r="N215" s="217"/>
      <c r="O215" s="217"/>
      <c r="P215" s="217"/>
      <c r="Q215" s="217"/>
      <c r="R215" s="217"/>
      <c r="S215" s="217"/>
      <c r="T215" s="218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12" t="s">
        <v>128</v>
      </c>
      <c r="AU215" s="212" t="s">
        <v>121</v>
      </c>
      <c r="AV215" s="14" t="s">
        <v>121</v>
      </c>
      <c r="AW215" s="14" t="s">
        <v>31</v>
      </c>
      <c r="AX215" s="14" t="s">
        <v>83</v>
      </c>
      <c r="AY215" s="212" t="s">
        <v>119</v>
      </c>
    </row>
    <row r="216" s="2" customFormat="1" ht="16.5" customHeight="1">
      <c r="A216" s="37"/>
      <c r="B216" s="188"/>
      <c r="C216" s="227" t="s">
        <v>433</v>
      </c>
      <c r="D216" s="227" t="s">
        <v>175</v>
      </c>
      <c r="E216" s="228" t="s">
        <v>434</v>
      </c>
      <c r="F216" s="229" t="s">
        <v>435</v>
      </c>
      <c r="G216" s="230" t="s">
        <v>216</v>
      </c>
      <c r="H216" s="231">
        <v>89</v>
      </c>
      <c r="I216" s="232"/>
      <c r="J216" s="233">
        <f>ROUND(I216*H216,2)</f>
        <v>0</v>
      </c>
      <c r="K216" s="234"/>
      <c r="L216" s="235"/>
      <c r="M216" s="236" t="s">
        <v>1</v>
      </c>
      <c r="N216" s="237" t="s">
        <v>41</v>
      </c>
      <c r="O216" s="76"/>
      <c r="P216" s="199">
        <f>O216*H216</f>
        <v>0</v>
      </c>
      <c r="Q216" s="199">
        <v>0.035999999999999997</v>
      </c>
      <c r="R216" s="199">
        <f>Q216*H216</f>
        <v>3.2039999999999997</v>
      </c>
      <c r="S216" s="199">
        <v>0</v>
      </c>
      <c r="T216" s="200">
        <f>S216*H216</f>
        <v>0</v>
      </c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R216" s="201" t="s">
        <v>158</v>
      </c>
      <c r="AT216" s="201" t="s">
        <v>175</v>
      </c>
      <c r="AU216" s="201" t="s">
        <v>121</v>
      </c>
      <c r="AY216" s="18" t="s">
        <v>119</v>
      </c>
      <c r="BE216" s="202">
        <f>IF(N216="základná",J216,0)</f>
        <v>0</v>
      </c>
      <c r="BF216" s="202">
        <f>IF(N216="znížená",J216,0)</f>
        <v>0</v>
      </c>
      <c r="BG216" s="202">
        <f>IF(N216="zákl. prenesená",J216,0)</f>
        <v>0</v>
      </c>
      <c r="BH216" s="202">
        <f>IF(N216="zníž. prenesená",J216,0)</f>
        <v>0</v>
      </c>
      <c r="BI216" s="202">
        <f>IF(N216="nulová",J216,0)</f>
        <v>0</v>
      </c>
      <c r="BJ216" s="18" t="s">
        <v>121</v>
      </c>
      <c r="BK216" s="202">
        <f>ROUND(I216*H216,2)</f>
        <v>0</v>
      </c>
      <c r="BL216" s="18" t="s">
        <v>126</v>
      </c>
      <c r="BM216" s="201" t="s">
        <v>436</v>
      </c>
    </row>
    <row r="217" s="2" customFormat="1" ht="16.5" customHeight="1">
      <c r="A217" s="37"/>
      <c r="B217" s="188"/>
      <c r="C217" s="189" t="s">
        <v>213</v>
      </c>
      <c r="D217" s="189" t="s">
        <v>122</v>
      </c>
      <c r="E217" s="190" t="s">
        <v>437</v>
      </c>
      <c r="F217" s="191" t="s">
        <v>438</v>
      </c>
      <c r="G217" s="192" t="s">
        <v>178</v>
      </c>
      <c r="H217" s="193">
        <v>524.678</v>
      </c>
      <c r="I217" s="194"/>
      <c r="J217" s="195">
        <f>ROUND(I217*H217,2)</f>
        <v>0</v>
      </c>
      <c r="K217" s="196"/>
      <c r="L217" s="38"/>
      <c r="M217" s="197" t="s">
        <v>1</v>
      </c>
      <c r="N217" s="198" t="s">
        <v>41</v>
      </c>
      <c r="O217" s="76"/>
      <c r="P217" s="199">
        <f>O217*H217</f>
        <v>0</v>
      </c>
      <c r="Q217" s="199">
        <v>0</v>
      </c>
      <c r="R217" s="199">
        <f>Q217*H217</f>
        <v>0</v>
      </c>
      <c r="S217" s="199">
        <v>0</v>
      </c>
      <c r="T217" s="200">
        <f>S217*H217</f>
        <v>0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201" t="s">
        <v>126</v>
      </c>
      <c r="AT217" s="201" t="s">
        <v>122</v>
      </c>
      <c r="AU217" s="201" t="s">
        <v>121</v>
      </c>
      <c r="AY217" s="18" t="s">
        <v>119</v>
      </c>
      <c r="BE217" s="202">
        <f>IF(N217="základná",J217,0)</f>
        <v>0</v>
      </c>
      <c r="BF217" s="202">
        <f>IF(N217="znížená",J217,0)</f>
        <v>0</v>
      </c>
      <c r="BG217" s="202">
        <f>IF(N217="zákl. prenesená",J217,0)</f>
        <v>0</v>
      </c>
      <c r="BH217" s="202">
        <f>IF(N217="zníž. prenesená",J217,0)</f>
        <v>0</v>
      </c>
      <c r="BI217" s="202">
        <f>IF(N217="nulová",J217,0)</f>
        <v>0</v>
      </c>
      <c r="BJ217" s="18" t="s">
        <v>121</v>
      </c>
      <c r="BK217" s="202">
        <f>ROUND(I217*H217,2)</f>
        <v>0</v>
      </c>
      <c r="BL217" s="18" t="s">
        <v>126</v>
      </c>
      <c r="BM217" s="201" t="s">
        <v>439</v>
      </c>
    </row>
    <row r="218" s="2" customFormat="1" ht="24" customHeight="1">
      <c r="A218" s="37"/>
      <c r="B218" s="188"/>
      <c r="C218" s="189" t="s">
        <v>218</v>
      </c>
      <c r="D218" s="189" t="s">
        <v>122</v>
      </c>
      <c r="E218" s="190" t="s">
        <v>440</v>
      </c>
      <c r="F218" s="191" t="s">
        <v>441</v>
      </c>
      <c r="G218" s="192" t="s">
        <v>178</v>
      </c>
      <c r="H218" s="193">
        <v>9968.8819999999996</v>
      </c>
      <c r="I218" s="194"/>
      <c r="J218" s="195">
        <f>ROUND(I218*H218,2)</f>
        <v>0</v>
      </c>
      <c r="K218" s="196"/>
      <c r="L218" s="38"/>
      <c r="M218" s="197" t="s">
        <v>1</v>
      </c>
      <c r="N218" s="198" t="s">
        <v>41</v>
      </c>
      <c r="O218" s="76"/>
      <c r="P218" s="199">
        <f>O218*H218</f>
        <v>0</v>
      </c>
      <c r="Q218" s="199">
        <v>0</v>
      </c>
      <c r="R218" s="199">
        <f>Q218*H218</f>
        <v>0</v>
      </c>
      <c r="S218" s="199">
        <v>0</v>
      </c>
      <c r="T218" s="200">
        <f>S218*H218</f>
        <v>0</v>
      </c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R218" s="201" t="s">
        <v>126</v>
      </c>
      <c r="AT218" s="201" t="s">
        <v>122</v>
      </c>
      <c r="AU218" s="201" t="s">
        <v>121</v>
      </c>
      <c r="AY218" s="18" t="s">
        <v>119</v>
      </c>
      <c r="BE218" s="202">
        <f>IF(N218="základná",J218,0)</f>
        <v>0</v>
      </c>
      <c r="BF218" s="202">
        <f>IF(N218="znížená",J218,0)</f>
        <v>0</v>
      </c>
      <c r="BG218" s="202">
        <f>IF(N218="zákl. prenesená",J218,0)</f>
        <v>0</v>
      </c>
      <c r="BH218" s="202">
        <f>IF(N218="zníž. prenesená",J218,0)</f>
        <v>0</v>
      </c>
      <c r="BI218" s="202">
        <f>IF(N218="nulová",J218,0)</f>
        <v>0</v>
      </c>
      <c r="BJ218" s="18" t="s">
        <v>121</v>
      </c>
      <c r="BK218" s="202">
        <f>ROUND(I218*H218,2)</f>
        <v>0</v>
      </c>
      <c r="BL218" s="18" t="s">
        <v>126</v>
      </c>
      <c r="BM218" s="201" t="s">
        <v>442</v>
      </c>
    </row>
    <row r="219" s="14" customFormat="1">
      <c r="A219" s="14"/>
      <c r="B219" s="211"/>
      <c r="C219" s="14"/>
      <c r="D219" s="204" t="s">
        <v>128</v>
      </c>
      <c r="E219" s="14"/>
      <c r="F219" s="213" t="s">
        <v>443</v>
      </c>
      <c r="G219" s="14"/>
      <c r="H219" s="214">
        <v>9968.8819999999996</v>
      </c>
      <c r="I219" s="215"/>
      <c r="J219" s="14"/>
      <c r="K219" s="14"/>
      <c r="L219" s="211"/>
      <c r="M219" s="216"/>
      <c r="N219" s="217"/>
      <c r="O219" s="217"/>
      <c r="P219" s="217"/>
      <c r="Q219" s="217"/>
      <c r="R219" s="217"/>
      <c r="S219" s="217"/>
      <c r="T219" s="218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12" t="s">
        <v>128</v>
      </c>
      <c r="AU219" s="212" t="s">
        <v>121</v>
      </c>
      <c r="AV219" s="14" t="s">
        <v>121</v>
      </c>
      <c r="AW219" s="14" t="s">
        <v>3</v>
      </c>
      <c r="AX219" s="14" t="s">
        <v>83</v>
      </c>
      <c r="AY219" s="212" t="s">
        <v>119</v>
      </c>
    </row>
    <row r="220" s="2" customFormat="1" ht="24" customHeight="1">
      <c r="A220" s="37"/>
      <c r="B220" s="188"/>
      <c r="C220" s="189" t="s">
        <v>222</v>
      </c>
      <c r="D220" s="189" t="s">
        <v>122</v>
      </c>
      <c r="E220" s="190" t="s">
        <v>444</v>
      </c>
      <c r="F220" s="191" t="s">
        <v>445</v>
      </c>
      <c r="G220" s="192" t="s">
        <v>178</v>
      </c>
      <c r="H220" s="193">
        <v>524.678</v>
      </c>
      <c r="I220" s="194"/>
      <c r="J220" s="195">
        <f>ROUND(I220*H220,2)</f>
        <v>0</v>
      </c>
      <c r="K220" s="196"/>
      <c r="L220" s="38"/>
      <c r="M220" s="197" t="s">
        <v>1</v>
      </c>
      <c r="N220" s="198" t="s">
        <v>41</v>
      </c>
      <c r="O220" s="76"/>
      <c r="P220" s="199">
        <f>O220*H220</f>
        <v>0</v>
      </c>
      <c r="Q220" s="199">
        <v>0</v>
      </c>
      <c r="R220" s="199">
        <f>Q220*H220</f>
        <v>0</v>
      </c>
      <c r="S220" s="199">
        <v>0</v>
      </c>
      <c r="T220" s="200">
        <f>S220*H220</f>
        <v>0</v>
      </c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R220" s="201" t="s">
        <v>126</v>
      </c>
      <c r="AT220" s="201" t="s">
        <v>122</v>
      </c>
      <c r="AU220" s="201" t="s">
        <v>121</v>
      </c>
      <c r="AY220" s="18" t="s">
        <v>119</v>
      </c>
      <c r="BE220" s="202">
        <f>IF(N220="základná",J220,0)</f>
        <v>0</v>
      </c>
      <c r="BF220" s="202">
        <f>IF(N220="znížená",J220,0)</f>
        <v>0</v>
      </c>
      <c r="BG220" s="202">
        <f>IF(N220="zákl. prenesená",J220,0)</f>
        <v>0</v>
      </c>
      <c r="BH220" s="202">
        <f>IF(N220="zníž. prenesená",J220,0)</f>
        <v>0</v>
      </c>
      <c r="BI220" s="202">
        <f>IF(N220="nulová",J220,0)</f>
        <v>0</v>
      </c>
      <c r="BJ220" s="18" t="s">
        <v>121</v>
      </c>
      <c r="BK220" s="202">
        <f>ROUND(I220*H220,2)</f>
        <v>0</v>
      </c>
      <c r="BL220" s="18" t="s">
        <v>126</v>
      </c>
      <c r="BM220" s="201" t="s">
        <v>446</v>
      </c>
    </row>
    <row r="221" s="2" customFormat="1" ht="24" customHeight="1">
      <c r="A221" s="37"/>
      <c r="B221" s="188"/>
      <c r="C221" s="189" t="s">
        <v>226</v>
      </c>
      <c r="D221" s="189" t="s">
        <v>122</v>
      </c>
      <c r="E221" s="190" t="s">
        <v>447</v>
      </c>
      <c r="F221" s="191" t="s">
        <v>448</v>
      </c>
      <c r="G221" s="192" t="s">
        <v>178</v>
      </c>
      <c r="H221" s="193">
        <v>524.678</v>
      </c>
      <c r="I221" s="194"/>
      <c r="J221" s="195">
        <f>ROUND(I221*H221,2)</f>
        <v>0</v>
      </c>
      <c r="K221" s="196"/>
      <c r="L221" s="38"/>
      <c r="M221" s="197" t="s">
        <v>1</v>
      </c>
      <c r="N221" s="198" t="s">
        <v>41</v>
      </c>
      <c r="O221" s="76"/>
      <c r="P221" s="199">
        <f>O221*H221</f>
        <v>0</v>
      </c>
      <c r="Q221" s="199">
        <v>0</v>
      </c>
      <c r="R221" s="199">
        <f>Q221*H221</f>
        <v>0</v>
      </c>
      <c r="S221" s="199">
        <v>0</v>
      </c>
      <c r="T221" s="200">
        <f>S221*H221</f>
        <v>0</v>
      </c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R221" s="201" t="s">
        <v>126</v>
      </c>
      <c r="AT221" s="201" t="s">
        <v>122</v>
      </c>
      <c r="AU221" s="201" t="s">
        <v>121</v>
      </c>
      <c r="AY221" s="18" t="s">
        <v>119</v>
      </c>
      <c r="BE221" s="202">
        <f>IF(N221="základná",J221,0)</f>
        <v>0</v>
      </c>
      <c r="BF221" s="202">
        <f>IF(N221="znížená",J221,0)</f>
        <v>0</v>
      </c>
      <c r="BG221" s="202">
        <f>IF(N221="zákl. prenesená",J221,0)</f>
        <v>0</v>
      </c>
      <c r="BH221" s="202">
        <f>IF(N221="zníž. prenesená",J221,0)</f>
        <v>0</v>
      </c>
      <c r="BI221" s="202">
        <f>IF(N221="nulová",J221,0)</f>
        <v>0</v>
      </c>
      <c r="BJ221" s="18" t="s">
        <v>121</v>
      </c>
      <c r="BK221" s="202">
        <f>ROUND(I221*H221,2)</f>
        <v>0</v>
      </c>
      <c r="BL221" s="18" t="s">
        <v>126</v>
      </c>
      <c r="BM221" s="201" t="s">
        <v>449</v>
      </c>
    </row>
    <row r="222" s="2" customFormat="1" ht="24" customHeight="1">
      <c r="A222" s="37"/>
      <c r="B222" s="188"/>
      <c r="C222" s="189" t="s">
        <v>230</v>
      </c>
      <c r="D222" s="189" t="s">
        <v>122</v>
      </c>
      <c r="E222" s="190" t="s">
        <v>450</v>
      </c>
      <c r="F222" s="191" t="s">
        <v>451</v>
      </c>
      <c r="G222" s="192" t="s">
        <v>178</v>
      </c>
      <c r="H222" s="193">
        <v>524.678</v>
      </c>
      <c r="I222" s="194"/>
      <c r="J222" s="195">
        <f>ROUND(I222*H222,2)</f>
        <v>0</v>
      </c>
      <c r="K222" s="196"/>
      <c r="L222" s="38"/>
      <c r="M222" s="197" t="s">
        <v>1</v>
      </c>
      <c r="N222" s="198" t="s">
        <v>41</v>
      </c>
      <c r="O222" s="76"/>
      <c r="P222" s="199">
        <f>O222*H222</f>
        <v>0</v>
      </c>
      <c r="Q222" s="199">
        <v>0</v>
      </c>
      <c r="R222" s="199">
        <f>Q222*H222</f>
        <v>0</v>
      </c>
      <c r="S222" s="199">
        <v>0</v>
      </c>
      <c r="T222" s="200">
        <f>S222*H222</f>
        <v>0</v>
      </c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R222" s="201" t="s">
        <v>126</v>
      </c>
      <c r="AT222" s="201" t="s">
        <v>122</v>
      </c>
      <c r="AU222" s="201" t="s">
        <v>121</v>
      </c>
      <c r="AY222" s="18" t="s">
        <v>119</v>
      </c>
      <c r="BE222" s="202">
        <f>IF(N222="základná",J222,0)</f>
        <v>0</v>
      </c>
      <c r="BF222" s="202">
        <f>IF(N222="znížená",J222,0)</f>
        <v>0</v>
      </c>
      <c r="BG222" s="202">
        <f>IF(N222="zákl. prenesená",J222,0)</f>
        <v>0</v>
      </c>
      <c r="BH222" s="202">
        <f>IF(N222="zníž. prenesená",J222,0)</f>
        <v>0</v>
      </c>
      <c r="BI222" s="202">
        <f>IF(N222="nulová",J222,0)</f>
        <v>0</v>
      </c>
      <c r="BJ222" s="18" t="s">
        <v>121</v>
      </c>
      <c r="BK222" s="202">
        <f>ROUND(I222*H222,2)</f>
        <v>0</v>
      </c>
      <c r="BL222" s="18" t="s">
        <v>126</v>
      </c>
      <c r="BM222" s="201" t="s">
        <v>452</v>
      </c>
    </row>
    <row r="223" s="12" customFormat="1" ht="22.8" customHeight="1">
      <c r="A223" s="12"/>
      <c r="B223" s="175"/>
      <c r="C223" s="12"/>
      <c r="D223" s="176" t="s">
        <v>74</v>
      </c>
      <c r="E223" s="186" t="s">
        <v>261</v>
      </c>
      <c r="F223" s="186" t="s">
        <v>262</v>
      </c>
      <c r="G223" s="12"/>
      <c r="H223" s="12"/>
      <c r="I223" s="178"/>
      <c r="J223" s="187">
        <f>BK223</f>
        <v>0</v>
      </c>
      <c r="K223" s="12"/>
      <c r="L223" s="175"/>
      <c r="M223" s="180"/>
      <c r="N223" s="181"/>
      <c r="O223" s="181"/>
      <c r="P223" s="182">
        <f>P224</f>
        <v>0</v>
      </c>
      <c r="Q223" s="181"/>
      <c r="R223" s="182">
        <f>R224</f>
        <v>0</v>
      </c>
      <c r="S223" s="181"/>
      <c r="T223" s="183">
        <f>T224</f>
        <v>0</v>
      </c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R223" s="176" t="s">
        <v>83</v>
      </c>
      <c r="AT223" s="184" t="s">
        <v>74</v>
      </c>
      <c r="AU223" s="184" t="s">
        <v>83</v>
      </c>
      <c r="AY223" s="176" t="s">
        <v>119</v>
      </c>
      <c r="BK223" s="185">
        <f>BK224</f>
        <v>0</v>
      </c>
    </row>
    <row r="224" s="2" customFormat="1" ht="24" customHeight="1">
      <c r="A224" s="37"/>
      <c r="B224" s="188"/>
      <c r="C224" s="189" t="s">
        <v>234</v>
      </c>
      <c r="D224" s="189" t="s">
        <v>122</v>
      </c>
      <c r="E224" s="190" t="s">
        <v>453</v>
      </c>
      <c r="F224" s="191" t="s">
        <v>454</v>
      </c>
      <c r="G224" s="192" t="s">
        <v>178</v>
      </c>
      <c r="H224" s="193">
        <v>781.12199999999996</v>
      </c>
      <c r="I224" s="194"/>
      <c r="J224" s="195">
        <f>ROUND(I224*H224,2)</f>
        <v>0</v>
      </c>
      <c r="K224" s="196"/>
      <c r="L224" s="38"/>
      <c r="M224" s="197" t="s">
        <v>1</v>
      </c>
      <c r="N224" s="198" t="s">
        <v>41</v>
      </c>
      <c r="O224" s="76"/>
      <c r="P224" s="199">
        <f>O224*H224</f>
        <v>0</v>
      </c>
      <c r="Q224" s="199">
        <v>0</v>
      </c>
      <c r="R224" s="199">
        <f>Q224*H224</f>
        <v>0</v>
      </c>
      <c r="S224" s="199">
        <v>0</v>
      </c>
      <c r="T224" s="200">
        <f>S224*H224</f>
        <v>0</v>
      </c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R224" s="201" t="s">
        <v>126</v>
      </c>
      <c r="AT224" s="201" t="s">
        <v>122</v>
      </c>
      <c r="AU224" s="201" t="s">
        <v>121</v>
      </c>
      <c r="AY224" s="18" t="s">
        <v>119</v>
      </c>
      <c r="BE224" s="202">
        <f>IF(N224="základná",J224,0)</f>
        <v>0</v>
      </c>
      <c r="BF224" s="202">
        <f>IF(N224="znížená",J224,0)</f>
        <v>0</v>
      </c>
      <c r="BG224" s="202">
        <f>IF(N224="zákl. prenesená",J224,0)</f>
        <v>0</v>
      </c>
      <c r="BH224" s="202">
        <f>IF(N224="zníž. prenesená",J224,0)</f>
        <v>0</v>
      </c>
      <c r="BI224" s="202">
        <f>IF(N224="nulová",J224,0)</f>
        <v>0</v>
      </c>
      <c r="BJ224" s="18" t="s">
        <v>121</v>
      </c>
      <c r="BK224" s="202">
        <f>ROUND(I224*H224,2)</f>
        <v>0</v>
      </c>
      <c r="BL224" s="18" t="s">
        <v>126</v>
      </c>
      <c r="BM224" s="201" t="s">
        <v>455</v>
      </c>
    </row>
    <row r="225" s="12" customFormat="1" ht="25.92" customHeight="1">
      <c r="A225" s="12"/>
      <c r="B225" s="175"/>
      <c r="C225" s="12"/>
      <c r="D225" s="176" t="s">
        <v>74</v>
      </c>
      <c r="E225" s="177" t="s">
        <v>267</v>
      </c>
      <c r="F225" s="177" t="s">
        <v>268</v>
      </c>
      <c r="G225" s="12"/>
      <c r="H225" s="12"/>
      <c r="I225" s="178"/>
      <c r="J225" s="179">
        <f>BK225</f>
        <v>0</v>
      </c>
      <c r="K225" s="12"/>
      <c r="L225" s="175"/>
      <c r="M225" s="180"/>
      <c r="N225" s="181"/>
      <c r="O225" s="181"/>
      <c r="P225" s="182">
        <f>P226</f>
        <v>0</v>
      </c>
      <c r="Q225" s="181"/>
      <c r="R225" s="182">
        <f>R226</f>
        <v>0.14280000000000001</v>
      </c>
      <c r="S225" s="181"/>
      <c r="T225" s="183">
        <f>T226</f>
        <v>0</v>
      </c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R225" s="176" t="s">
        <v>121</v>
      </c>
      <c r="AT225" s="184" t="s">
        <v>74</v>
      </c>
      <c r="AU225" s="184" t="s">
        <v>75</v>
      </c>
      <c r="AY225" s="176" t="s">
        <v>119</v>
      </c>
      <c r="BK225" s="185">
        <f>BK226</f>
        <v>0</v>
      </c>
    </row>
    <row r="226" s="12" customFormat="1" ht="22.8" customHeight="1">
      <c r="A226" s="12"/>
      <c r="B226" s="175"/>
      <c r="C226" s="12"/>
      <c r="D226" s="176" t="s">
        <v>74</v>
      </c>
      <c r="E226" s="186" t="s">
        <v>456</v>
      </c>
      <c r="F226" s="186" t="s">
        <v>457</v>
      </c>
      <c r="G226" s="12"/>
      <c r="H226" s="12"/>
      <c r="I226" s="178"/>
      <c r="J226" s="187">
        <f>BK226</f>
        <v>0</v>
      </c>
      <c r="K226" s="12"/>
      <c r="L226" s="175"/>
      <c r="M226" s="180"/>
      <c r="N226" s="181"/>
      <c r="O226" s="181"/>
      <c r="P226" s="182">
        <f>SUM(P227:P232)</f>
        <v>0</v>
      </c>
      <c r="Q226" s="181"/>
      <c r="R226" s="182">
        <f>SUM(R227:R232)</f>
        <v>0.14280000000000001</v>
      </c>
      <c r="S226" s="181"/>
      <c r="T226" s="183">
        <f>SUM(T227:T232)</f>
        <v>0</v>
      </c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R226" s="176" t="s">
        <v>121</v>
      </c>
      <c r="AT226" s="184" t="s">
        <v>74</v>
      </c>
      <c r="AU226" s="184" t="s">
        <v>83</v>
      </c>
      <c r="AY226" s="176" t="s">
        <v>119</v>
      </c>
      <c r="BK226" s="185">
        <f>SUM(BK227:BK232)</f>
        <v>0</v>
      </c>
    </row>
    <row r="227" s="2" customFormat="1" ht="24" customHeight="1">
      <c r="A227" s="37"/>
      <c r="B227" s="188"/>
      <c r="C227" s="189" t="s">
        <v>458</v>
      </c>
      <c r="D227" s="189" t="s">
        <v>122</v>
      </c>
      <c r="E227" s="190" t="s">
        <v>459</v>
      </c>
      <c r="F227" s="191" t="s">
        <v>460</v>
      </c>
      <c r="G227" s="192" t="s">
        <v>205</v>
      </c>
      <c r="H227" s="193">
        <v>60</v>
      </c>
      <c r="I227" s="194"/>
      <c r="J227" s="195">
        <f>ROUND(I227*H227,2)</f>
        <v>0</v>
      </c>
      <c r="K227" s="196"/>
      <c r="L227" s="38"/>
      <c r="M227" s="197" t="s">
        <v>1</v>
      </c>
      <c r="N227" s="198" t="s">
        <v>41</v>
      </c>
      <c r="O227" s="76"/>
      <c r="P227" s="199">
        <f>O227*H227</f>
        <v>0</v>
      </c>
      <c r="Q227" s="199">
        <v>8.0000000000000007E-05</v>
      </c>
      <c r="R227" s="199">
        <f>Q227*H227</f>
        <v>0.0048000000000000004</v>
      </c>
      <c r="S227" s="199">
        <v>0</v>
      </c>
      <c r="T227" s="200">
        <f>S227*H227</f>
        <v>0</v>
      </c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R227" s="201" t="s">
        <v>207</v>
      </c>
      <c r="AT227" s="201" t="s">
        <v>122</v>
      </c>
      <c r="AU227" s="201" t="s">
        <v>121</v>
      </c>
      <c r="AY227" s="18" t="s">
        <v>119</v>
      </c>
      <c r="BE227" s="202">
        <f>IF(N227="základná",J227,0)</f>
        <v>0</v>
      </c>
      <c r="BF227" s="202">
        <f>IF(N227="znížená",J227,0)</f>
        <v>0</v>
      </c>
      <c r="BG227" s="202">
        <f>IF(N227="zákl. prenesená",J227,0)</f>
        <v>0</v>
      </c>
      <c r="BH227" s="202">
        <f>IF(N227="zníž. prenesená",J227,0)</f>
        <v>0</v>
      </c>
      <c r="BI227" s="202">
        <f>IF(N227="nulová",J227,0)</f>
        <v>0</v>
      </c>
      <c r="BJ227" s="18" t="s">
        <v>121</v>
      </c>
      <c r="BK227" s="202">
        <f>ROUND(I227*H227,2)</f>
        <v>0</v>
      </c>
      <c r="BL227" s="18" t="s">
        <v>207</v>
      </c>
      <c r="BM227" s="201" t="s">
        <v>461</v>
      </c>
    </row>
    <row r="228" s="14" customFormat="1">
      <c r="A228" s="14"/>
      <c r="B228" s="211"/>
      <c r="C228" s="14"/>
      <c r="D228" s="204" t="s">
        <v>128</v>
      </c>
      <c r="E228" s="212" t="s">
        <v>1</v>
      </c>
      <c r="F228" s="213" t="s">
        <v>462</v>
      </c>
      <c r="G228" s="14"/>
      <c r="H228" s="214">
        <v>60</v>
      </c>
      <c r="I228" s="215"/>
      <c r="J228" s="14"/>
      <c r="K228" s="14"/>
      <c r="L228" s="211"/>
      <c r="M228" s="216"/>
      <c r="N228" s="217"/>
      <c r="O228" s="217"/>
      <c r="P228" s="217"/>
      <c r="Q228" s="217"/>
      <c r="R228" s="217"/>
      <c r="S228" s="217"/>
      <c r="T228" s="218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12" t="s">
        <v>128</v>
      </c>
      <c r="AU228" s="212" t="s">
        <v>121</v>
      </c>
      <c r="AV228" s="14" t="s">
        <v>121</v>
      </c>
      <c r="AW228" s="14" t="s">
        <v>31</v>
      </c>
      <c r="AX228" s="14" t="s">
        <v>75</v>
      </c>
      <c r="AY228" s="212" t="s">
        <v>119</v>
      </c>
    </row>
    <row r="229" s="15" customFormat="1">
      <c r="A229" s="15"/>
      <c r="B229" s="219"/>
      <c r="C229" s="15"/>
      <c r="D229" s="204" t="s">
        <v>128</v>
      </c>
      <c r="E229" s="220" t="s">
        <v>1</v>
      </c>
      <c r="F229" s="221" t="s">
        <v>135</v>
      </c>
      <c r="G229" s="15"/>
      <c r="H229" s="222">
        <v>60</v>
      </c>
      <c r="I229" s="223"/>
      <c r="J229" s="15"/>
      <c r="K229" s="15"/>
      <c r="L229" s="219"/>
      <c r="M229" s="224"/>
      <c r="N229" s="225"/>
      <c r="O229" s="225"/>
      <c r="P229" s="225"/>
      <c r="Q229" s="225"/>
      <c r="R229" s="225"/>
      <c r="S229" s="225"/>
      <c r="T229" s="226"/>
      <c r="U229" s="15"/>
      <c r="V229" s="15"/>
      <c r="W229" s="15"/>
      <c r="X229" s="15"/>
      <c r="Y229" s="15"/>
      <c r="Z229" s="15"/>
      <c r="AA229" s="15"/>
      <c r="AB229" s="15"/>
      <c r="AC229" s="15"/>
      <c r="AD229" s="15"/>
      <c r="AE229" s="15"/>
      <c r="AT229" s="220" t="s">
        <v>128</v>
      </c>
      <c r="AU229" s="220" t="s">
        <v>121</v>
      </c>
      <c r="AV229" s="15" t="s">
        <v>126</v>
      </c>
      <c r="AW229" s="15" t="s">
        <v>31</v>
      </c>
      <c r="AX229" s="15" t="s">
        <v>83</v>
      </c>
      <c r="AY229" s="220" t="s">
        <v>119</v>
      </c>
    </row>
    <row r="230" s="2" customFormat="1" ht="24" customHeight="1">
      <c r="A230" s="37"/>
      <c r="B230" s="188"/>
      <c r="C230" s="227" t="s">
        <v>463</v>
      </c>
      <c r="D230" s="227" t="s">
        <v>175</v>
      </c>
      <c r="E230" s="228" t="s">
        <v>464</v>
      </c>
      <c r="F230" s="229" t="s">
        <v>465</v>
      </c>
      <c r="G230" s="230" t="s">
        <v>205</v>
      </c>
      <c r="H230" s="231">
        <v>69</v>
      </c>
      <c r="I230" s="232"/>
      <c r="J230" s="233">
        <f>ROUND(I230*H230,2)</f>
        <v>0</v>
      </c>
      <c r="K230" s="234"/>
      <c r="L230" s="235"/>
      <c r="M230" s="236" t="s">
        <v>1</v>
      </c>
      <c r="N230" s="237" t="s">
        <v>41</v>
      </c>
      <c r="O230" s="76"/>
      <c r="P230" s="199">
        <f>O230*H230</f>
        <v>0</v>
      </c>
      <c r="Q230" s="199">
        <v>0.002</v>
      </c>
      <c r="R230" s="199">
        <f>Q230*H230</f>
        <v>0.13800000000000001</v>
      </c>
      <c r="S230" s="199">
        <v>0</v>
      </c>
      <c r="T230" s="200">
        <f>S230*H230</f>
        <v>0</v>
      </c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R230" s="201" t="s">
        <v>280</v>
      </c>
      <c r="AT230" s="201" t="s">
        <v>175</v>
      </c>
      <c r="AU230" s="201" t="s">
        <v>121</v>
      </c>
      <c r="AY230" s="18" t="s">
        <v>119</v>
      </c>
      <c r="BE230" s="202">
        <f>IF(N230="základná",J230,0)</f>
        <v>0</v>
      </c>
      <c r="BF230" s="202">
        <f>IF(N230="znížená",J230,0)</f>
        <v>0</v>
      </c>
      <c r="BG230" s="202">
        <f>IF(N230="zákl. prenesená",J230,0)</f>
        <v>0</v>
      </c>
      <c r="BH230" s="202">
        <f>IF(N230="zníž. prenesená",J230,0)</f>
        <v>0</v>
      </c>
      <c r="BI230" s="202">
        <f>IF(N230="nulová",J230,0)</f>
        <v>0</v>
      </c>
      <c r="BJ230" s="18" t="s">
        <v>121</v>
      </c>
      <c r="BK230" s="202">
        <f>ROUND(I230*H230,2)</f>
        <v>0</v>
      </c>
      <c r="BL230" s="18" t="s">
        <v>207</v>
      </c>
      <c r="BM230" s="201" t="s">
        <v>466</v>
      </c>
    </row>
    <row r="231" s="14" customFormat="1">
      <c r="A231" s="14"/>
      <c r="B231" s="211"/>
      <c r="C231" s="14"/>
      <c r="D231" s="204" t="s">
        <v>128</v>
      </c>
      <c r="E231" s="14"/>
      <c r="F231" s="213" t="s">
        <v>467</v>
      </c>
      <c r="G231" s="14"/>
      <c r="H231" s="214">
        <v>69</v>
      </c>
      <c r="I231" s="215"/>
      <c r="J231" s="14"/>
      <c r="K231" s="14"/>
      <c r="L231" s="211"/>
      <c r="M231" s="216"/>
      <c r="N231" s="217"/>
      <c r="O231" s="217"/>
      <c r="P231" s="217"/>
      <c r="Q231" s="217"/>
      <c r="R231" s="217"/>
      <c r="S231" s="217"/>
      <c r="T231" s="218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12" t="s">
        <v>128</v>
      </c>
      <c r="AU231" s="212" t="s">
        <v>121</v>
      </c>
      <c r="AV231" s="14" t="s">
        <v>121</v>
      </c>
      <c r="AW231" s="14" t="s">
        <v>3</v>
      </c>
      <c r="AX231" s="14" t="s">
        <v>83</v>
      </c>
      <c r="AY231" s="212" t="s">
        <v>119</v>
      </c>
    </row>
    <row r="232" s="2" customFormat="1" ht="24" customHeight="1">
      <c r="A232" s="37"/>
      <c r="B232" s="188"/>
      <c r="C232" s="189" t="s">
        <v>468</v>
      </c>
      <c r="D232" s="189" t="s">
        <v>122</v>
      </c>
      <c r="E232" s="190" t="s">
        <v>469</v>
      </c>
      <c r="F232" s="191" t="s">
        <v>470</v>
      </c>
      <c r="G232" s="192" t="s">
        <v>178</v>
      </c>
      <c r="H232" s="193">
        <v>0.14299999999999999</v>
      </c>
      <c r="I232" s="194"/>
      <c r="J232" s="195">
        <f>ROUND(I232*H232,2)</f>
        <v>0</v>
      </c>
      <c r="K232" s="196"/>
      <c r="L232" s="38"/>
      <c r="M232" s="238" t="s">
        <v>1</v>
      </c>
      <c r="N232" s="239" t="s">
        <v>41</v>
      </c>
      <c r="O232" s="240"/>
      <c r="P232" s="241">
        <f>O232*H232</f>
        <v>0</v>
      </c>
      <c r="Q232" s="241">
        <v>0</v>
      </c>
      <c r="R232" s="241">
        <f>Q232*H232</f>
        <v>0</v>
      </c>
      <c r="S232" s="241">
        <v>0</v>
      </c>
      <c r="T232" s="242">
        <f>S232*H232</f>
        <v>0</v>
      </c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R232" s="201" t="s">
        <v>207</v>
      </c>
      <c r="AT232" s="201" t="s">
        <v>122</v>
      </c>
      <c r="AU232" s="201" t="s">
        <v>121</v>
      </c>
      <c r="AY232" s="18" t="s">
        <v>119</v>
      </c>
      <c r="BE232" s="202">
        <f>IF(N232="základná",J232,0)</f>
        <v>0</v>
      </c>
      <c r="BF232" s="202">
        <f>IF(N232="znížená",J232,0)</f>
        <v>0</v>
      </c>
      <c r="BG232" s="202">
        <f>IF(N232="zákl. prenesená",J232,0)</f>
        <v>0</v>
      </c>
      <c r="BH232" s="202">
        <f>IF(N232="zníž. prenesená",J232,0)</f>
        <v>0</v>
      </c>
      <c r="BI232" s="202">
        <f>IF(N232="nulová",J232,0)</f>
        <v>0</v>
      </c>
      <c r="BJ232" s="18" t="s">
        <v>121</v>
      </c>
      <c r="BK232" s="202">
        <f>ROUND(I232*H232,2)</f>
        <v>0</v>
      </c>
      <c r="BL232" s="18" t="s">
        <v>207</v>
      </c>
      <c r="BM232" s="201" t="s">
        <v>471</v>
      </c>
    </row>
    <row r="233" s="2" customFormat="1" ht="6.96" customHeight="1">
      <c r="A233" s="37"/>
      <c r="B233" s="59"/>
      <c r="C233" s="60"/>
      <c r="D233" s="60"/>
      <c r="E233" s="60"/>
      <c r="F233" s="60"/>
      <c r="G233" s="60"/>
      <c r="H233" s="60"/>
      <c r="I233" s="147"/>
      <c r="J233" s="60"/>
      <c r="K233" s="60"/>
      <c r="L233" s="38"/>
      <c r="M233" s="37"/>
      <c r="O233" s="37"/>
      <c r="P233" s="37"/>
      <c r="Q233" s="37"/>
      <c r="R233" s="37"/>
      <c r="S233" s="37"/>
      <c r="T233" s="37"/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</row>
  </sheetData>
  <autoFilter ref="C123:K232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50.83" style="1" customWidth="1"/>
    <col min="7" max="7" width="7" style="1" customWidth="1"/>
    <col min="8" max="8" width="11.5" style="1" customWidth="1"/>
    <col min="9" max="9" width="20.17" style="119" customWidth="1"/>
    <col min="10" max="10" width="20.17" style="1" customWidth="1"/>
    <col min="11" max="11" width="20.17" style="1" hidden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19"/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90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120"/>
      <c r="J3" s="20"/>
      <c r="K3" s="20"/>
      <c r="L3" s="21"/>
      <c r="AT3" s="18" t="s">
        <v>75</v>
      </c>
    </row>
    <row r="4" s="1" customFormat="1" ht="24.96" customHeight="1">
      <c r="B4" s="21"/>
      <c r="D4" s="22" t="s">
        <v>91</v>
      </c>
      <c r="I4" s="119"/>
      <c r="L4" s="21"/>
      <c r="M4" s="121" t="s">
        <v>9</v>
      </c>
      <c r="AT4" s="18" t="s">
        <v>3</v>
      </c>
    </row>
    <row r="5" s="1" customFormat="1" ht="6.96" customHeight="1">
      <c r="B5" s="21"/>
      <c r="I5" s="119"/>
      <c r="L5" s="21"/>
    </row>
    <row r="6" s="1" customFormat="1" ht="12" customHeight="1">
      <c r="B6" s="21"/>
      <c r="D6" s="31" t="s">
        <v>15</v>
      </c>
      <c r="I6" s="119"/>
      <c r="L6" s="21"/>
    </row>
    <row r="7" s="1" customFormat="1" ht="25.5" customHeight="1">
      <c r="B7" s="21"/>
      <c r="E7" s="122" t="str">
        <f>'Rekapitulácia stavby'!K6</f>
        <v>VODOZÁDRŽNÉ OPATRENIA V INTRAVILÁNE MESTA BREZNO - VEREJNÝ PRIESTOR CENTRA MESTA</v>
      </c>
      <c r="F7" s="31"/>
      <c r="G7" s="31"/>
      <c r="H7" s="31"/>
      <c r="I7" s="119"/>
      <c r="L7" s="21"/>
    </row>
    <row r="8" s="2" customFormat="1" ht="12" customHeight="1">
      <c r="A8" s="37"/>
      <c r="B8" s="38"/>
      <c r="C8" s="37"/>
      <c r="D8" s="31" t="s">
        <v>92</v>
      </c>
      <c r="E8" s="37"/>
      <c r="F8" s="37"/>
      <c r="G8" s="37"/>
      <c r="H8" s="37"/>
      <c r="I8" s="123"/>
      <c r="J8" s="37"/>
      <c r="K8" s="37"/>
      <c r="L8" s="54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38"/>
      <c r="C9" s="37"/>
      <c r="D9" s="37"/>
      <c r="E9" s="66" t="s">
        <v>472</v>
      </c>
      <c r="F9" s="37"/>
      <c r="G9" s="37"/>
      <c r="H9" s="37"/>
      <c r="I9" s="123"/>
      <c r="J9" s="37"/>
      <c r="K9" s="37"/>
      <c r="L9" s="5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38"/>
      <c r="C10" s="37"/>
      <c r="D10" s="37"/>
      <c r="E10" s="37"/>
      <c r="F10" s="37"/>
      <c r="G10" s="37"/>
      <c r="H10" s="37"/>
      <c r="I10" s="123"/>
      <c r="J10" s="37"/>
      <c r="K10" s="37"/>
      <c r="L10" s="5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38"/>
      <c r="C11" s="37"/>
      <c r="D11" s="31" t="s">
        <v>17</v>
      </c>
      <c r="E11" s="37"/>
      <c r="F11" s="26" t="s">
        <v>1</v>
      </c>
      <c r="G11" s="37"/>
      <c r="H11" s="37"/>
      <c r="I11" s="124" t="s">
        <v>18</v>
      </c>
      <c r="J11" s="26" t="s">
        <v>1</v>
      </c>
      <c r="K11" s="37"/>
      <c r="L11" s="5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38"/>
      <c r="C12" s="37"/>
      <c r="D12" s="31" t="s">
        <v>19</v>
      </c>
      <c r="E12" s="37"/>
      <c r="F12" s="26" t="s">
        <v>20</v>
      </c>
      <c r="G12" s="37"/>
      <c r="H12" s="37"/>
      <c r="I12" s="124" t="s">
        <v>21</v>
      </c>
      <c r="J12" s="68" t="str">
        <f>'Rekapitulácia stavby'!AN8</f>
        <v>5. 7. 2018</v>
      </c>
      <c r="K12" s="37"/>
      <c r="L12" s="5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38"/>
      <c r="C13" s="37"/>
      <c r="D13" s="37"/>
      <c r="E13" s="37"/>
      <c r="F13" s="37"/>
      <c r="G13" s="37"/>
      <c r="H13" s="37"/>
      <c r="I13" s="123"/>
      <c r="J13" s="37"/>
      <c r="K13" s="37"/>
      <c r="L13" s="5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38"/>
      <c r="C14" s="37"/>
      <c r="D14" s="31" t="s">
        <v>23</v>
      </c>
      <c r="E14" s="37"/>
      <c r="F14" s="37"/>
      <c r="G14" s="37"/>
      <c r="H14" s="37"/>
      <c r="I14" s="124" t="s">
        <v>24</v>
      </c>
      <c r="J14" s="26" t="s">
        <v>1</v>
      </c>
      <c r="K14" s="37"/>
      <c r="L14" s="5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38"/>
      <c r="C15" s="37"/>
      <c r="D15" s="37"/>
      <c r="E15" s="26" t="s">
        <v>25</v>
      </c>
      <c r="F15" s="37"/>
      <c r="G15" s="37"/>
      <c r="H15" s="37"/>
      <c r="I15" s="124" t="s">
        <v>26</v>
      </c>
      <c r="J15" s="26" t="s">
        <v>1</v>
      </c>
      <c r="K15" s="37"/>
      <c r="L15" s="5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38"/>
      <c r="C16" s="37"/>
      <c r="D16" s="37"/>
      <c r="E16" s="37"/>
      <c r="F16" s="37"/>
      <c r="G16" s="37"/>
      <c r="H16" s="37"/>
      <c r="I16" s="123"/>
      <c r="J16" s="37"/>
      <c r="K16" s="37"/>
      <c r="L16" s="5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38"/>
      <c r="C17" s="37"/>
      <c r="D17" s="31" t="s">
        <v>27</v>
      </c>
      <c r="E17" s="37"/>
      <c r="F17" s="37"/>
      <c r="G17" s="37"/>
      <c r="H17" s="37"/>
      <c r="I17" s="124" t="s">
        <v>24</v>
      </c>
      <c r="J17" s="32" t="str">
        <f>'Rekapitulácia stavby'!AN13</f>
        <v>Vyplň údaj</v>
      </c>
      <c r="K17" s="37"/>
      <c r="L17" s="5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38"/>
      <c r="C18" s="37"/>
      <c r="D18" s="37"/>
      <c r="E18" s="32" t="str">
        <f>'Rekapitulácia stavby'!E14</f>
        <v>Vyplň údaj</v>
      </c>
      <c r="F18" s="26"/>
      <c r="G18" s="26"/>
      <c r="H18" s="26"/>
      <c r="I18" s="124" t="s">
        <v>26</v>
      </c>
      <c r="J18" s="32" t="str">
        <f>'Rekapitulácia stavby'!AN14</f>
        <v>Vyplň údaj</v>
      </c>
      <c r="K18" s="37"/>
      <c r="L18" s="5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38"/>
      <c r="C19" s="37"/>
      <c r="D19" s="37"/>
      <c r="E19" s="37"/>
      <c r="F19" s="37"/>
      <c r="G19" s="37"/>
      <c r="H19" s="37"/>
      <c r="I19" s="123"/>
      <c r="J19" s="37"/>
      <c r="K19" s="37"/>
      <c r="L19" s="5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38"/>
      <c r="C20" s="37"/>
      <c r="D20" s="31" t="s">
        <v>29</v>
      </c>
      <c r="E20" s="37"/>
      <c r="F20" s="37"/>
      <c r="G20" s="37"/>
      <c r="H20" s="37"/>
      <c r="I20" s="124" t="s">
        <v>24</v>
      </c>
      <c r="J20" s="26" t="s">
        <v>1</v>
      </c>
      <c r="K20" s="37"/>
      <c r="L20" s="5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38"/>
      <c r="C21" s="37"/>
      <c r="D21" s="37"/>
      <c r="E21" s="26" t="s">
        <v>30</v>
      </c>
      <c r="F21" s="37"/>
      <c r="G21" s="37"/>
      <c r="H21" s="37"/>
      <c r="I21" s="124" t="s">
        <v>26</v>
      </c>
      <c r="J21" s="26" t="s">
        <v>1</v>
      </c>
      <c r="K21" s="37"/>
      <c r="L21" s="5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38"/>
      <c r="C22" s="37"/>
      <c r="D22" s="37"/>
      <c r="E22" s="37"/>
      <c r="F22" s="37"/>
      <c r="G22" s="37"/>
      <c r="H22" s="37"/>
      <c r="I22" s="123"/>
      <c r="J22" s="37"/>
      <c r="K22" s="37"/>
      <c r="L22" s="5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38"/>
      <c r="C23" s="37"/>
      <c r="D23" s="31" t="s">
        <v>32</v>
      </c>
      <c r="E23" s="37"/>
      <c r="F23" s="37"/>
      <c r="G23" s="37"/>
      <c r="H23" s="37"/>
      <c r="I23" s="124" t="s">
        <v>24</v>
      </c>
      <c r="J23" s="26" t="s">
        <v>1</v>
      </c>
      <c r="K23" s="37"/>
      <c r="L23" s="5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38"/>
      <c r="C24" s="37"/>
      <c r="D24" s="37"/>
      <c r="E24" s="26" t="s">
        <v>33</v>
      </c>
      <c r="F24" s="37"/>
      <c r="G24" s="37"/>
      <c r="H24" s="37"/>
      <c r="I24" s="124" t="s">
        <v>26</v>
      </c>
      <c r="J24" s="26" t="s">
        <v>1</v>
      </c>
      <c r="K24" s="37"/>
      <c r="L24" s="5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38"/>
      <c r="C25" s="37"/>
      <c r="D25" s="37"/>
      <c r="E25" s="37"/>
      <c r="F25" s="37"/>
      <c r="G25" s="37"/>
      <c r="H25" s="37"/>
      <c r="I25" s="123"/>
      <c r="J25" s="37"/>
      <c r="K25" s="37"/>
      <c r="L25" s="5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38"/>
      <c r="C26" s="37"/>
      <c r="D26" s="31" t="s">
        <v>34</v>
      </c>
      <c r="E26" s="37"/>
      <c r="F26" s="37"/>
      <c r="G26" s="37"/>
      <c r="H26" s="37"/>
      <c r="I26" s="123"/>
      <c r="J26" s="37"/>
      <c r="K26" s="37"/>
      <c r="L26" s="5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25"/>
      <c r="B27" s="126"/>
      <c r="C27" s="125"/>
      <c r="D27" s="125"/>
      <c r="E27" s="35" t="s">
        <v>1</v>
      </c>
      <c r="F27" s="35"/>
      <c r="G27" s="35"/>
      <c r="H27" s="35"/>
      <c r="I27" s="127"/>
      <c r="J27" s="125"/>
      <c r="K27" s="125"/>
      <c r="L27" s="128"/>
      <c r="S27" s="125"/>
      <c r="T27" s="125"/>
      <c r="U27" s="125"/>
      <c r="V27" s="125"/>
      <c r="W27" s="125"/>
      <c r="X27" s="125"/>
      <c r="Y27" s="125"/>
      <c r="Z27" s="125"/>
      <c r="AA27" s="125"/>
      <c r="AB27" s="125"/>
      <c r="AC27" s="125"/>
      <c r="AD27" s="125"/>
      <c r="AE27" s="125"/>
    </row>
    <row r="28" s="2" customFormat="1" ht="6.96" customHeight="1">
      <c r="A28" s="37"/>
      <c r="B28" s="38"/>
      <c r="C28" s="37"/>
      <c r="D28" s="37"/>
      <c r="E28" s="37"/>
      <c r="F28" s="37"/>
      <c r="G28" s="37"/>
      <c r="H28" s="37"/>
      <c r="I28" s="123"/>
      <c r="J28" s="37"/>
      <c r="K28" s="37"/>
      <c r="L28" s="5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38"/>
      <c r="C29" s="37"/>
      <c r="D29" s="89"/>
      <c r="E29" s="89"/>
      <c r="F29" s="89"/>
      <c r="G29" s="89"/>
      <c r="H29" s="89"/>
      <c r="I29" s="129"/>
      <c r="J29" s="89"/>
      <c r="K29" s="89"/>
      <c r="L29" s="54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38"/>
      <c r="C30" s="37"/>
      <c r="D30" s="130" t="s">
        <v>35</v>
      </c>
      <c r="E30" s="37"/>
      <c r="F30" s="37"/>
      <c r="G30" s="37"/>
      <c r="H30" s="37"/>
      <c r="I30" s="123"/>
      <c r="J30" s="95">
        <f>ROUND(J121, 2)</f>
        <v>0</v>
      </c>
      <c r="K30" s="37"/>
      <c r="L30" s="5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38"/>
      <c r="C31" s="37"/>
      <c r="D31" s="89"/>
      <c r="E31" s="89"/>
      <c r="F31" s="89"/>
      <c r="G31" s="89"/>
      <c r="H31" s="89"/>
      <c r="I31" s="129"/>
      <c r="J31" s="89"/>
      <c r="K31" s="89"/>
      <c r="L31" s="5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38"/>
      <c r="C32" s="37"/>
      <c r="D32" s="37"/>
      <c r="E32" s="37"/>
      <c r="F32" s="42" t="s">
        <v>37</v>
      </c>
      <c r="G32" s="37"/>
      <c r="H32" s="37"/>
      <c r="I32" s="131" t="s">
        <v>36</v>
      </c>
      <c r="J32" s="42" t="s">
        <v>38</v>
      </c>
      <c r="K32" s="37"/>
      <c r="L32" s="5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38"/>
      <c r="C33" s="37"/>
      <c r="D33" s="132" t="s">
        <v>39</v>
      </c>
      <c r="E33" s="31" t="s">
        <v>40</v>
      </c>
      <c r="F33" s="133">
        <f>ROUND((SUM(BE121:BE184)),  2)</f>
        <v>0</v>
      </c>
      <c r="G33" s="37"/>
      <c r="H33" s="37"/>
      <c r="I33" s="134">
        <v>0.20000000000000001</v>
      </c>
      <c r="J33" s="133">
        <f>ROUND(((SUM(BE121:BE184))*I33),  2)</f>
        <v>0</v>
      </c>
      <c r="K33" s="37"/>
      <c r="L33" s="5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38"/>
      <c r="C34" s="37"/>
      <c r="D34" s="37"/>
      <c r="E34" s="31" t="s">
        <v>41</v>
      </c>
      <c r="F34" s="133">
        <f>ROUND((SUM(BF121:BF184)),  2)</f>
        <v>0</v>
      </c>
      <c r="G34" s="37"/>
      <c r="H34" s="37"/>
      <c r="I34" s="134">
        <v>0.20000000000000001</v>
      </c>
      <c r="J34" s="133">
        <f>ROUND(((SUM(BF121:BF184))*I34),  2)</f>
        <v>0</v>
      </c>
      <c r="K34" s="37"/>
      <c r="L34" s="5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38"/>
      <c r="C35" s="37"/>
      <c r="D35" s="37"/>
      <c r="E35" s="31" t="s">
        <v>42</v>
      </c>
      <c r="F35" s="133">
        <f>ROUND((SUM(BG121:BG184)),  2)</f>
        <v>0</v>
      </c>
      <c r="G35" s="37"/>
      <c r="H35" s="37"/>
      <c r="I35" s="134">
        <v>0.20000000000000001</v>
      </c>
      <c r="J35" s="133">
        <f>0</f>
        <v>0</v>
      </c>
      <c r="K35" s="37"/>
      <c r="L35" s="5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38"/>
      <c r="C36" s="37"/>
      <c r="D36" s="37"/>
      <c r="E36" s="31" t="s">
        <v>43</v>
      </c>
      <c r="F36" s="133">
        <f>ROUND((SUM(BH121:BH184)),  2)</f>
        <v>0</v>
      </c>
      <c r="G36" s="37"/>
      <c r="H36" s="37"/>
      <c r="I36" s="134">
        <v>0.20000000000000001</v>
      </c>
      <c r="J36" s="133">
        <f>0</f>
        <v>0</v>
      </c>
      <c r="K36" s="37"/>
      <c r="L36" s="5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31" t="s">
        <v>44</v>
      </c>
      <c r="F37" s="133">
        <f>ROUND((SUM(BI121:BI184)),  2)</f>
        <v>0</v>
      </c>
      <c r="G37" s="37"/>
      <c r="H37" s="37"/>
      <c r="I37" s="134">
        <v>0</v>
      </c>
      <c r="J37" s="133">
        <f>0</f>
        <v>0</v>
      </c>
      <c r="K37" s="37"/>
      <c r="L37" s="5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38"/>
      <c r="C38" s="37"/>
      <c r="D38" s="37"/>
      <c r="E38" s="37"/>
      <c r="F38" s="37"/>
      <c r="G38" s="37"/>
      <c r="H38" s="37"/>
      <c r="I38" s="123"/>
      <c r="J38" s="37"/>
      <c r="K38" s="37"/>
      <c r="L38" s="5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38"/>
      <c r="C39" s="135"/>
      <c r="D39" s="136" t="s">
        <v>45</v>
      </c>
      <c r="E39" s="80"/>
      <c r="F39" s="80"/>
      <c r="G39" s="137" t="s">
        <v>46</v>
      </c>
      <c r="H39" s="138" t="s">
        <v>47</v>
      </c>
      <c r="I39" s="139"/>
      <c r="J39" s="140">
        <f>SUM(J30:J37)</f>
        <v>0</v>
      </c>
      <c r="K39" s="141"/>
      <c r="L39" s="5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38"/>
      <c r="C40" s="37"/>
      <c r="D40" s="37"/>
      <c r="E40" s="37"/>
      <c r="F40" s="37"/>
      <c r="G40" s="37"/>
      <c r="H40" s="37"/>
      <c r="I40" s="123"/>
      <c r="J40" s="37"/>
      <c r="K40" s="37"/>
      <c r="L40" s="5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21"/>
      <c r="I41" s="119"/>
      <c r="L41" s="21"/>
    </row>
    <row r="42" s="1" customFormat="1" ht="14.4" customHeight="1">
      <c r="B42" s="21"/>
      <c r="I42" s="119"/>
      <c r="L42" s="21"/>
    </row>
    <row r="43" s="1" customFormat="1" ht="14.4" customHeight="1">
      <c r="B43" s="21"/>
      <c r="I43" s="119"/>
      <c r="L43" s="21"/>
    </row>
    <row r="44" s="1" customFormat="1" ht="14.4" customHeight="1">
      <c r="B44" s="21"/>
      <c r="I44" s="119"/>
      <c r="L44" s="21"/>
    </row>
    <row r="45" s="1" customFormat="1" ht="14.4" customHeight="1">
      <c r="B45" s="21"/>
      <c r="I45" s="119"/>
      <c r="L45" s="21"/>
    </row>
    <row r="46" s="1" customFormat="1" ht="14.4" customHeight="1">
      <c r="B46" s="21"/>
      <c r="I46" s="119"/>
      <c r="L46" s="21"/>
    </row>
    <row r="47" s="1" customFormat="1" ht="14.4" customHeight="1">
      <c r="B47" s="21"/>
      <c r="I47" s="119"/>
      <c r="L47" s="21"/>
    </row>
    <row r="48" s="1" customFormat="1" ht="14.4" customHeight="1">
      <c r="B48" s="21"/>
      <c r="I48" s="119"/>
      <c r="L48" s="21"/>
    </row>
    <row r="49" s="1" customFormat="1" ht="14.4" customHeight="1">
      <c r="B49" s="21"/>
      <c r="I49" s="119"/>
      <c r="L49" s="21"/>
    </row>
    <row r="50" s="2" customFormat="1" ht="14.4" customHeight="1">
      <c r="B50" s="54"/>
      <c r="D50" s="55" t="s">
        <v>48</v>
      </c>
      <c r="E50" s="56"/>
      <c r="F50" s="56"/>
      <c r="G50" s="55" t="s">
        <v>49</v>
      </c>
      <c r="H50" s="56"/>
      <c r="I50" s="142"/>
      <c r="J50" s="56"/>
      <c r="K50" s="56"/>
      <c r="L50" s="5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7"/>
      <c r="B61" s="38"/>
      <c r="C61" s="37"/>
      <c r="D61" s="57" t="s">
        <v>50</v>
      </c>
      <c r="E61" s="40"/>
      <c r="F61" s="143" t="s">
        <v>51</v>
      </c>
      <c r="G61" s="57" t="s">
        <v>50</v>
      </c>
      <c r="H61" s="40"/>
      <c r="I61" s="144"/>
      <c r="J61" s="145" t="s">
        <v>51</v>
      </c>
      <c r="K61" s="40"/>
      <c r="L61" s="5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7"/>
      <c r="B65" s="38"/>
      <c r="C65" s="37"/>
      <c r="D65" s="55" t="s">
        <v>52</v>
      </c>
      <c r="E65" s="58"/>
      <c r="F65" s="58"/>
      <c r="G65" s="55" t="s">
        <v>53</v>
      </c>
      <c r="H65" s="58"/>
      <c r="I65" s="146"/>
      <c r="J65" s="58"/>
      <c r="K65" s="58"/>
      <c r="L65" s="54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7"/>
      <c r="B76" s="38"/>
      <c r="C76" s="37"/>
      <c r="D76" s="57" t="s">
        <v>50</v>
      </c>
      <c r="E76" s="40"/>
      <c r="F76" s="143" t="s">
        <v>51</v>
      </c>
      <c r="G76" s="57" t="s">
        <v>50</v>
      </c>
      <c r="H76" s="40"/>
      <c r="I76" s="144"/>
      <c r="J76" s="145" t="s">
        <v>51</v>
      </c>
      <c r="K76" s="40"/>
      <c r="L76" s="5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59"/>
      <c r="C77" s="60"/>
      <c r="D77" s="60"/>
      <c r="E77" s="60"/>
      <c r="F77" s="60"/>
      <c r="G77" s="60"/>
      <c r="H77" s="60"/>
      <c r="I77" s="147"/>
      <c r="J77" s="60"/>
      <c r="K77" s="60"/>
      <c r="L77" s="5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148"/>
      <c r="J81" s="62"/>
      <c r="K81" s="62"/>
      <c r="L81" s="5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94</v>
      </c>
      <c r="D82" s="37"/>
      <c r="E82" s="37"/>
      <c r="F82" s="37"/>
      <c r="G82" s="37"/>
      <c r="H82" s="37"/>
      <c r="I82" s="123"/>
      <c r="J82" s="37"/>
      <c r="K82" s="37"/>
      <c r="L82" s="5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123"/>
      <c r="J83" s="37"/>
      <c r="K83" s="37"/>
      <c r="L83" s="5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15</v>
      </c>
      <c r="D84" s="37"/>
      <c r="E84" s="37"/>
      <c r="F84" s="37"/>
      <c r="G84" s="37"/>
      <c r="H84" s="37"/>
      <c r="I84" s="123"/>
      <c r="J84" s="37"/>
      <c r="K84" s="37"/>
      <c r="L84" s="5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25.5" customHeight="1">
      <c r="A85" s="37"/>
      <c r="B85" s="38"/>
      <c r="C85" s="37"/>
      <c r="D85" s="37"/>
      <c r="E85" s="122" t="str">
        <f>E7</f>
        <v>VODOZÁDRŽNÉ OPATRENIA V INTRAVILÁNE MESTA BREZNO - VEREJNÝ PRIESTOR CENTRA MESTA</v>
      </c>
      <c r="F85" s="31"/>
      <c r="G85" s="31"/>
      <c r="H85" s="31"/>
      <c r="I85" s="123"/>
      <c r="J85" s="37"/>
      <c r="K85" s="37"/>
      <c r="L85" s="5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92</v>
      </c>
      <c r="D86" s="37"/>
      <c r="E86" s="37"/>
      <c r="F86" s="37"/>
      <c r="G86" s="37"/>
      <c r="H86" s="37"/>
      <c r="I86" s="123"/>
      <c r="J86" s="37"/>
      <c r="K86" s="37"/>
      <c r="L86" s="54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7"/>
      <c r="D87" s="37"/>
      <c r="E87" s="66" t="str">
        <f>E9</f>
        <v>2-18-3 - SO 03 SADOVÉ ÚPRAVY</v>
      </c>
      <c r="F87" s="37"/>
      <c r="G87" s="37"/>
      <c r="H87" s="37"/>
      <c r="I87" s="123"/>
      <c r="J87" s="37"/>
      <c r="K87" s="37"/>
      <c r="L87" s="5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123"/>
      <c r="J88" s="37"/>
      <c r="K88" s="37"/>
      <c r="L88" s="5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19</v>
      </c>
      <c r="D89" s="37"/>
      <c r="E89" s="37"/>
      <c r="F89" s="26" t="str">
        <f>F12</f>
        <v>parc.č. KN-C 3382, 3383, k.ú. Brezno</v>
      </c>
      <c r="G89" s="37"/>
      <c r="H89" s="37"/>
      <c r="I89" s="124" t="s">
        <v>21</v>
      </c>
      <c r="J89" s="68" t="str">
        <f>IF(J12="","",J12)</f>
        <v>5. 7. 2018</v>
      </c>
      <c r="K89" s="37"/>
      <c r="L89" s="54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7"/>
      <c r="D90" s="37"/>
      <c r="E90" s="37"/>
      <c r="F90" s="37"/>
      <c r="G90" s="37"/>
      <c r="H90" s="37"/>
      <c r="I90" s="123"/>
      <c r="J90" s="37"/>
      <c r="K90" s="37"/>
      <c r="L90" s="54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27.9" customHeight="1">
      <c r="A91" s="37"/>
      <c r="B91" s="38"/>
      <c r="C91" s="31" t="s">
        <v>23</v>
      </c>
      <c r="D91" s="37"/>
      <c r="E91" s="37"/>
      <c r="F91" s="26" t="str">
        <f>E15</f>
        <v>Mesto Brezno</v>
      </c>
      <c r="G91" s="37"/>
      <c r="H91" s="37"/>
      <c r="I91" s="124" t="s">
        <v>29</v>
      </c>
      <c r="J91" s="35" t="str">
        <f>E21</f>
        <v>Ing. Barbora Halásová</v>
      </c>
      <c r="K91" s="37"/>
      <c r="L91" s="54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27</v>
      </c>
      <c r="D92" s="37"/>
      <c r="E92" s="37"/>
      <c r="F92" s="26" t="str">
        <f>IF(E18="","",E18)</f>
        <v>Vyplň údaj</v>
      </c>
      <c r="G92" s="37"/>
      <c r="H92" s="37"/>
      <c r="I92" s="124" t="s">
        <v>32</v>
      </c>
      <c r="J92" s="35" t="str">
        <f>E24</f>
        <v>Peter Vandriak</v>
      </c>
      <c r="K92" s="37"/>
      <c r="L92" s="54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7"/>
      <c r="D93" s="37"/>
      <c r="E93" s="37"/>
      <c r="F93" s="37"/>
      <c r="G93" s="37"/>
      <c r="H93" s="37"/>
      <c r="I93" s="123"/>
      <c r="J93" s="37"/>
      <c r="K93" s="37"/>
      <c r="L93" s="54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49" t="s">
        <v>95</v>
      </c>
      <c r="D94" s="135"/>
      <c r="E94" s="135"/>
      <c r="F94" s="135"/>
      <c r="G94" s="135"/>
      <c r="H94" s="135"/>
      <c r="I94" s="150"/>
      <c r="J94" s="151" t="s">
        <v>96</v>
      </c>
      <c r="K94" s="135"/>
      <c r="L94" s="54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7"/>
      <c r="D95" s="37"/>
      <c r="E95" s="37"/>
      <c r="F95" s="37"/>
      <c r="G95" s="37"/>
      <c r="H95" s="37"/>
      <c r="I95" s="123"/>
      <c r="J95" s="37"/>
      <c r="K95" s="37"/>
      <c r="L95" s="54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52" t="s">
        <v>97</v>
      </c>
      <c r="D96" s="37"/>
      <c r="E96" s="37"/>
      <c r="F96" s="37"/>
      <c r="G96" s="37"/>
      <c r="H96" s="37"/>
      <c r="I96" s="123"/>
      <c r="J96" s="95">
        <f>J121</f>
        <v>0</v>
      </c>
      <c r="K96" s="37"/>
      <c r="L96" s="54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8" t="s">
        <v>98</v>
      </c>
    </row>
    <row r="97" s="9" customFormat="1" ht="24.96" customHeight="1">
      <c r="A97" s="9"/>
      <c r="B97" s="153"/>
      <c r="C97" s="9"/>
      <c r="D97" s="154" t="s">
        <v>99</v>
      </c>
      <c r="E97" s="155"/>
      <c r="F97" s="155"/>
      <c r="G97" s="155"/>
      <c r="H97" s="155"/>
      <c r="I97" s="156"/>
      <c r="J97" s="157">
        <f>J122</f>
        <v>0</v>
      </c>
      <c r="K97" s="9"/>
      <c r="L97" s="15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58"/>
      <c r="C98" s="10"/>
      <c r="D98" s="159" t="s">
        <v>100</v>
      </c>
      <c r="E98" s="160"/>
      <c r="F98" s="160"/>
      <c r="G98" s="160"/>
      <c r="H98" s="160"/>
      <c r="I98" s="161"/>
      <c r="J98" s="162">
        <f>J123</f>
        <v>0</v>
      </c>
      <c r="K98" s="10"/>
      <c r="L98" s="158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58"/>
      <c r="C99" s="10"/>
      <c r="D99" s="159" t="s">
        <v>101</v>
      </c>
      <c r="E99" s="160"/>
      <c r="F99" s="160"/>
      <c r="G99" s="160"/>
      <c r="H99" s="160"/>
      <c r="I99" s="161"/>
      <c r="J99" s="162">
        <f>J165</f>
        <v>0</v>
      </c>
      <c r="K99" s="10"/>
      <c r="L99" s="158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58"/>
      <c r="C100" s="10"/>
      <c r="D100" s="159" t="s">
        <v>288</v>
      </c>
      <c r="E100" s="160"/>
      <c r="F100" s="160"/>
      <c r="G100" s="160"/>
      <c r="H100" s="160"/>
      <c r="I100" s="161"/>
      <c r="J100" s="162">
        <f>J174</f>
        <v>0</v>
      </c>
      <c r="K100" s="10"/>
      <c r="L100" s="15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58"/>
      <c r="C101" s="10"/>
      <c r="D101" s="159" t="s">
        <v>102</v>
      </c>
      <c r="E101" s="160"/>
      <c r="F101" s="160"/>
      <c r="G101" s="160"/>
      <c r="H101" s="160"/>
      <c r="I101" s="161"/>
      <c r="J101" s="162">
        <f>J183</f>
        <v>0</v>
      </c>
      <c r="K101" s="10"/>
      <c r="L101" s="15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7"/>
      <c r="B102" s="38"/>
      <c r="C102" s="37"/>
      <c r="D102" s="37"/>
      <c r="E102" s="37"/>
      <c r="F102" s="37"/>
      <c r="G102" s="37"/>
      <c r="H102" s="37"/>
      <c r="I102" s="123"/>
      <c r="J102" s="37"/>
      <c r="K102" s="37"/>
      <c r="L102" s="54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</row>
    <row r="103" s="2" customFormat="1" ht="6.96" customHeight="1">
      <c r="A103" s="37"/>
      <c r="B103" s="59"/>
      <c r="C103" s="60"/>
      <c r="D103" s="60"/>
      <c r="E103" s="60"/>
      <c r="F103" s="60"/>
      <c r="G103" s="60"/>
      <c r="H103" s="60"/>
      <c r="I103" s="147"/>
      <c r="J103" s="60"/>
      <c r="K103" s="60"/>
      <c r="L103" s="54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7" s="2" customFormat="1" ht="6.96" customHeight="1">
      <c r="A107" s="37"/>
      <c r="B107" s="61"/>
      <c r="C107" s="62"/>
      <c r="D107" s="62"/>
      <c r="E107" s="62"/>
      <c r="F107" s="62"/>
      <c r="G107" s="62"/>
      <c r="H107" s="62"/>
      <c r="I107" s="148"/>
      <c r="J107" s="62"/>
      <c r="K107" s="62"/>
      <c r="L107" s="54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24.96" customHeight="1">
      <c r="A108" s="37"/>
      <c r="B108" s="38"/>
      <c r="C108" s="22" t="s">
        <v>105</v>
      </c>
      <c r="D108" s="37"/>
      <c r="E108" s="37"/>
      <c r="F108" s="37"/>
      <c r="G108" s="37"/>
      <c r="H108" s="37"/>
      <c r="I108" s="123"/>
      <c r="J108" s="37"/>
      <c r="K108" s="37"/>
      <c r="L108" s="54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6.96" customHeight="1">
      <c r="A109" s="37"/>
      <c r="B109" s="38"/>
      <c r="C109" s="37"/>
      <c r="D109" s="37"/>
      <c r="E109" s="37"/>
      <c r="F109" s="37"/>
      <c r="G109" s="37"/>
      <c r="H109" s="37"/>
      <c r="I109" s="123"/>
      <c r="J109" s="37"/>
      <c r="K109" s="37"/>
      <c r="L109" s="54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2" customHeight="1">
      <c r="A110" s="37"/>
      <c r="B110" s="38"/>
      <c r="C110" s="31" t="s">
        <v>15</v>
      </c>
      <c r="D110" s="37"/>
      <c r="E110" s="37"/>
      <c r="F110" s="37"/>
      <c r="G110" s="37"/>
      <c r="H110" s="37"/>
      <c r="I110" s="123"/>
      <c r="J110" s="37"/>
      <c r="K110" s="37"/>
      <c r="L110" s="54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25.5" customHeight="1">
      <c r="A111" s="37"/>
      <c r="B111" s="38"/>
      <c r="C111" s="37"/>
      <c r="D111" s="37"/>
      <c r="E111" s="122" t="str">
        <f>E7</f>
        <v>VODOZÁDRŽNÉ OPATRENIA V INTRAVILÁNE MESTA BREZNO - VEREJNÝ PRIESTOR CENTRA MESTA</v>
      </c>
      <c r="F111" s="31"/>
      <c r="G111" s="31"/>
      <c r="H111" s="31"/>
      <c r="I111" s="123"/>
      <c r="J111" s="37"/>
      <c r="K111" s="37"/>
      <c r="L111" s="54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2" customHeight="1">
      <c r="A112" s="37"/>
      <c r="B112" s="38"/>
      <c r="C112" s="31" t="s">
        <v>92</v>
      </c>
      <c r="D112" s="37"/>
      <c r="E112" s="37"/>
      <c r="F112" s="37"/>
      <c r="G112" s="37"/>
      <c r="H112" s="37"/>
      <c r="I112" s="123"/>
      <c r="J112" s="37"/>
      <c r="K112" s="37"/>
      <c r="L112" s="54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6.5" customHeight="1">
      <c r="A113" s="37"/>
      <c r="B113" s="38"/>
      <c r="C113" s="37"/>
      <c r="D113" s="37"/>
      <c r="E113" s="66" t="str">
        <f>E9</f>
        <v>2-18-3 - SO 03 SADOVÉ ÚPRAVY</v>
      </c>
      <c r="F113" s="37"/>
      <c r="G113" s="37"/>
      <c r="H113" s="37"/>
      <c r="I113" s="123"/>
      <c r="J113" s="37"/>
      <c r="K113" s="37"/>
      <c r="L113" s="54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6.96" customHeight="1">
      <c r="A114" s="37"/>
      <c r="B114" s="38"/>
      <c r="C114" s="37"/>
      <c r="D114" s="37"/>
      <c r="E114" s="37"/>
      <c r="F114" s="37"/>
      <c r="G114" s="37"/>
      <c r="H114" s="37"/>
      <c r="I114" s="123"/>
      <c r="J114" s="37"/>
      <c r="K114" s="37"/>
      <c r="L114" s="54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2" customHeight="1">
      <c r="A115" s="37"/>
      <c r="B115" s="38"/>
      <c r="C115" s="31" t="s">
        <v>19</v>
      </c>
      <c r="D115" s="37"/>
      <c r="E115" s="37"/>
      <c r="F115" s="26" t="str">
        <f>F12</f>
        <v>parc.č. KN-C 3382, 3383, k.ú. Brezno</v>
      </c>
      <c r="G115" s="37"/>
      <c r="H115" s="37"/>
      <c r="I115" s="124" t="s">
        <v>21</v>
      </c>
      <c r="J115" s="68" t="str">
        <f>IF(J12="","",J12)</f>
        <v>5. 7. 2018</v>
      </c>
      <c r="K115" s="37"/>
      <c r="L115" s="54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6.96" customHeight="1">
      <c r="A116" s="37"/>
      <c r="B116" s="38"/>
      <c r="C116" s="37"/>
      <c r="D116" s="37"/>
      <c r="E116" s="37"/>
      <c r="F116" s="37"/>
      <c r="G116" s="37"/>
      <c r="H116" s="37"/>
      <c r="I116" s="123"/>
      <c r="J116" s="37"/>
      <c r="K116" s="37"/>
      <c r="L116" s="54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27.9" customHeight="1">
      <c r="A117" s="37"/>
      <c r="B117" s="38"/>
      <c r="C117" s="31" t="s">
        <v>23</v>
      </c>
      <c r="D117" s="37"/>
      <c r="E117" s="37"/>
      <c r="F117" s="26" t="str">
        <f>E15</f>
        <v>Mesto Brezno</v>
      </c>
      <c r="G117" s="37"/>
      <c r="H117" s="37"/>
      <c r="I117" s="124" t="s">
        <v>29</v>
      </c>
      <c r="J117" s="35" t="str">
        <f>E21</f>
        <v>Ing. Barbora Halásová</v>
      </c>
      <c r="K117" s="37"/>
      <c r="L117" s="54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5.15" customHeight="1">
      <c r="A118" s="37"/>
      <c r="B118" s="38"/>
      <c r="C118" s="31" t="s">
        <v>27</v>
      </c>
      <c r="D118" s="37"/>
      <c r="E118" s="37"/>
      <c r="F118" s="26" t="str">
        <f>IF(E18="","",E18)</f>
        <v>Vyplň údaj</v>
      </c>
      <c r="G118" s="37"/>
      <c r="H118" s="37"/>
      <c r="I118" s="124" t="s">
        <v>32</v>
      </c>
      <c r="J118" s="35" t="str">
        <f>E24</f>
        <v>Peter Vandriak</v>
      </c>
      <c r="K118" s="37"/>
      <c r="L118" s="54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0.32" customHeight="1">
      <c r="A119" s="37"/>
      <c r="B119" s="38"/>
      <c r="C119" s="37"/>
      <c r="D119" s="37"/>
      <c r="E119" s="37"/>
      <c r="F119" s="37"/>
      <c r="G119" s="37"/>
      <c r="H119" s="37"/>
      <c r="I119" s="123"/>
      <c r="J119" s="37"/>
      <c r="K119" s="37"/>
      <c r="L119" s="54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11" customFormat="1" ht="29.28" customHeight="1">
      <c r="A120" s="163"/>
      <c r="B120" s="164"/>
      <c r="C120" s="165" t="s">
        <v>106</v>
      </c>
      <c r="D120" s="166" t="s">
        <v>60</v>
      </c>
      <c r="E120" s="166" t="s">
        <v>56</v>
      </c>
      <c r="F120" s="166" t="s">
        <v>57</v>
      </c>
      <c r="G120" s="166" t="s">
        <v>107</v>
      </c>
      <c r="H120" s="166" t="s">
        <v>108</v>
      </c>
      <c r="I120" s="167" t="s">
        <v>109</v>
      </c>
      <c r="J120" s="168" t="s">
        <v>96</v>
      </c>
      <c r="K120" s="169" t="s">
        <v>110</v>
      </c>
      <c r="L120" s="170"/>
      <c r="M120" s="85" t="s">
        <v>1</v>
      </c>
      <c r="N120" s="86" t="s">
        <v>39</v>
      </c>
      <c r="O120" s="86" t="s">
        <v>111</v>
      </c>
      <c r="P120" s="86" t="s">
        <v>112</v>
      </c>
      <c r="Q120" s="86" t="s">
        <v>113</v>
      </c>
      <c r="R120" s="86" t="s">
        <v>114</v>
      </c>
      <c r="S120" s="86" t="s">
        <v>115</v>
      </c>
      <c r="T120" s="87" t="s">
        <v>116</v>
      </c>
      <c r="U120" s="163"/>
      <c r="V120" s="163"/>
      <c r="W120" s="163"/>
      <c r="X120" s="163"/>
      <c r="Y120" s="163"/>
      <c r="Z120" s="163"/>
      <c r="AA120" s="163"/>
      <c r="AB120" s="163"/>
      <c r="AC120" s="163"/>
      <c r="AD120" s="163"/>
      <c r="AE120" s="163"/>
    </row>
    <row r="121" s="2" customFormat="1" ht="22.8" customHeight="1">
      <c r="A121" s="37"/>
      <c r="B121" s="38"/>
      <c r="C121" s="92" t="s">
        <v>97</v>
      </c>
      <c r="D121" s="37"/>
      <c r="E121" s="37"/>
      <c r="F121" s="37"/>
      <c r="G121" s="37"/>
      <c r="H121" s="37"/>
      <c r="I121" s="123"/>
      <c r="J121" s="171">
        <f>BK121</f>
        <v>0</v>
      </c>
      <c r="K121" s="37"/>
      <c r="L121" s="38"/>
      <c r="M121" s="88"/>
      <c r="N121" s="72"/>
      <c r="O121" s="89"/>
      <c r="P121" s="172">
        <f>P122</f>
        <v>0</v>
      </c>
      <c r="Q121" s="89"/>
      <c r="R121" s="172">
        <f>R122</f>
        <v>35.925939420000006</v>
      </c>
      <c r="S121" s="89"/>
      <c r="T121" s="173">
        <f>T122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T121" s="18" t="s">
        <v>74</v>
      </c>
      <c r="AU121" s="18" t="s">
        <v>98</v>
      </c>
      <c r="BK121" s="174">
        <f>BK122</f>
        <v>0</v>
      </c>
    </row>
    <row r="122" s="12" customFormat="1" ht="25.92" customHeight="1">
      <c r="A122" s="12"/>
      <c r="B122" s="175"/>
      <c r="C122" s="12"/>
      <c r="D122" s="176" t="s">
        <v>74</v>
      </c>
      <c r="E122" s="177" t="s">
        <v>117</v>
      </c>
      <c r="F122" s="177" t="s">
        <v>118</v>
      </c>
      <c r="G122" s="12"/>
      <c r="H122" s="12"/>
      <c r="I122" s="178"/>
      <c r="J122" s="179">
        <f>BK122</f>
        <v>0</v>
      </c>
      <c r="K122" s="12"/>
      <c r="L122" s="175"/>
      <c r="M122" s="180"/>
      <c r="N122" s="181"/>
      <c r="O122" s="181"/>
      <c r="P122" s="182">
        <f>P123+P165+P174+P183</f>
        <v>0</v>
      </c>
      <c r="Q122" s="181"/>
      <c r="R122" s="182">
        <f>R123+R165+R174+R183</f>
        <v>35.925939420000006</v>
      </c>
      <c r="S122" s="181"/>
      <c r="T122" s="183">
        <f>T123+T165+T174+T183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176" t="s">
        <v>83</v>
      </c>
      <c r="AT122" s="184" t="s">
        <v>74</v>
      </c>
      <c r="AU122" s="184" t="s">
        <v>75</v>
      </c>
      <c r="AY122" s="176" t="s">
        <v>119</v>
      </c>
      <c r="BK122" s="185">
        <f>BK123+BK165+BK174+BK183</f>
        <v>0</v>
      </c>
    </row>
    <row r="123" s="12" customFormat="1" ht="22.8" customHeight="1">
      <c r="A123" s="12"/>
      <c r="B123" s="175"/>
      <c r="C123" s="12"/>
      <c r="D123" s="176" t="s">
        <v>74</v>
      </c>
      <c r="E123" s="186" t="s">
        <v>83</v>
      </c>
      <c r="F123" s="186" t="s">
        <v>120</v>
      </c>
      <c r="G123" s="12"/>
      <c r="H123" s="12"/>
      <c r="I123" s="178"/>
      <c r="J123" s="187">
        <f>BK123</f>
        <v>0</v>
      </c>
      <c r="K123" s="12"/>
      <c r="L123" s="175"/>
      <c r="M123" s="180"/>
      <c r="N123" s="181"/>
      <c r="O123" s="181"/>
      <c r="P123" s="182">
        <f>SUM(P124:P164)</f>
        <v>0</v>
      </c>
      <c r="Q123" s="181"/>
      <c r="R123" s="182">
        <f>SUM(R124:R164)</f>
        <v>27.591558000000006</v>
      </c>
      <c r="S123" s="181"/>
      <c r="T123" s="183">
        <f>SUM(T124:T164)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176" t="s">
        <v>83</v>
      </c>
      <c r="AT123" s="184" t="s">
        <v>74</v>
      </c>
      <c r="AU123" s="184" t="s">
        <v>83</v>
      </c>
      <c r="AY123" s="176" t="s">
        <v>119</v>
      </c>
      <c r="BK123" s="185">
        <f>SUM(BK124:BK164)</f>
        <v>0</v>
      </c>
    </row>
    <row r="124" s="2" customFormat="1" ht="24" customHeight="1">
      <c r="A124" s="37"/>
      <c r="B124" s="188"/>
      <c r="C124" s="189" t="s">
        <v>144</v>
      </c>
      <c r="D124" s="189" t="s">
        <v>122</v>
      </c>
      <c r="E124" s="190" t="s">
        <v>473</v>
      </c>
      <c r="F124" s="191" t="s">
        <v>474</v>
      </c>
      <c r="G124" s="192" t="s">
        <v>125</v>
      </c>
      <c r="H124" s="193">
        <v>19.597999999999999</v>
      </c>
      <c r="I124" s="194"/>
      <c r="J124" s="195">
        <f>ROUND(I124*H124,2)</f>
        <v>0</v>
      </c>
      <c r="K124" s="196"/>
      <c r="L124" s="38"/>
      <c r="M124" s="197" t="s">
        <v>1</v>
      </c>
      <c r="N124" s="198" t="s">
        <v>41</v>
      </c>
      <c r="O124" s="76"/>
      <c r="P124" s="199">
        <f>O124*H124</f>
        <v>0</v>
      </c>
      <c r="Q124" s="199">
        <v>0</v>
      </c>
      <c r="R124" s="199">
        <f>Q124*H124</f>
        <v>0</v>
      </c>
      <c r="S124" s="199">
        <v>0</v>
      </c>
      <c r="T124" s="200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201" t="s">
        <v>126</v>
      </c>
      <c r="AT124" s="201" t="s">
        <v>122</v>
      </c>
      <c r="AU124" s="201" t="s">
        <v>121</v>
      </c>
      <c r="AY124" s="18" t="s">
        <v>119</v>
      </c>
      <c r="BE124" s="202">
        <f>IF(N124="základná",J124,0)</f>
        <v>0</v>
      </c>
      <c r="BF124" s="202">
        <f>IF(N124="znížená",J124,0)</f>
        <v>0</v>
      </c>
      <c r="BG124" s="202">
        <f>IF(N124="zákl. prenesená",J124,0)</f>
        <v>0</v>
      </c>
      <c r="BH124" s="202">
        <f>IF(N124="zníž. prenesená",J124,0)</f>
        <v>0</v>
      </c>
      <c r="BI124" s="202">
        <f>IF(N124="nulová",J124,0)</f>
        <v>0</v>
      </c>
      <c r="BJ124" s="18" t="s">
        <v>121</v>
      </c>
      <c r="BK124" s="202">
        <f>ROUND(I124*H124,2)</f>
        <v>0</v>
      </c>
      <c r="BL124" s="18" t="s">
        <v>126</v>
      </c>
      <c r="BM124" s="201" t="s">
        <v>475</v>
      </c>
    </row>
    <row r="125" s="14" customFormat="1">
      <c r="A125" s="14"/>
      <c r="B125" s="211"/>
      <c r="C125" s="14"/>
      <c r="D125" s="204" t="s">
        <v>128</v>
      </c>
      <c r="E125" s="212" t="s">
        <v>1</v>
      </c>
      <c r="F125" s="213" t="s">
        <v>476</v>
      </c>
      <c r="G125" s="14"/>
      <c r="H125" s="214">
        <v>2.9399999999999999</v>
      </c>
      <c r="I125" s="215"/>
      <c r="J125" s="14"/>
      <c r="K125" s="14"/>
      <c r="L125" s="211"/>
      <c r="M125" s="216"/>
      <c r="N125" s="217"/>
      <c r="O125" s="217"/>
      <c r="P125" s="217"/>
      <c r="Q125" s="217"/>
      <c r="R125" s="217"/>
      <c r="S125" s="217"/>
      <c r="T125" s="218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12" t="s">
        <v>128</v>
      </c>
      <c r="AU125" s="212" t="s">
        <v>121</v>
      </c>
      <c r="AV125" s="14" t="s">
        <v>121</v>
      </c>
      <c r="AW125" s="14" t="s">
        <v>31</v>
      </c>
      <c r="AX125" s="14" t="s">
        <v>75</v>
      </c>
      <c r="AY125" s="212" t="s">
        <v>119</v>
      </c>
    </row>
    <row r="126" s="14" customFormat="1">
      <c r="A126" s="14"/>
      <c r="B126" s="211"/>
      <c r="C126" s="14"/>
      <c r="D126" s="204" t="s">
        <v>128</v>
      </c>
      <c r="E126" s="212" t="s">
        <v>1</v>
      </c>
      <c r="F126" s="213" t="s">
        <v>477</v>
      </c>
      <c r="G126" s="14"/>
      <c r="H126" s="214">
        <v>5.8730000000000002</v>
      </c>
      <c r="I126" s="215"/>
      <c r="J126" s="14"/>
      <c r="K126" s="14"/>
      <c r="L126" s="211"/>
      <c r="M126" s="216"/>
      <c r="N126" s="217"/>
      <c r="O126" s="217"/>
      <c r="P126" s="217"/>
      <c r="Q126" s="217"/>
      <c r="R126" s="217"/>
      <c r="S126" s="217"/>
      <c r="T126" s="218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12" t="s">
        <v>128</v>
      </c>
      <c r="AU126" s="212" t="s">
        <v>121</v>
      </c>
      <c r="AV126" s="14" t="s">
        <v>121</v>
      </c>
      <c r="AW126" s="14" t="s">
        <v>31</v>
      </c>
      <c r="AX126" s="14" t="s">
        <v>75</v>
      </c>
      <c r="AY126" s="212" t="s">
        <v>119</v>
      </c>
    </row>
    <row r="127" s="14" customFormat="1">
      <c r="A127" s="14"/>
      <c r="B127" s="211"/>
      <c r="C127" s="14"/>
      <c r="D127" s="204" t="s">
        <v>128</v>
      </c>
      <c r="E127" s="212" t="s">
        <v>1</v>
      </c>
      <c r="F127" s="213" t="s">
        <v>478</v>
      </c>
      <c r="G127" s="14"/>
      <c r="H127" s="214">
        <v>7.6500000000000004</v>
      </c>
      <c r="I127" s="215"/>
      <c r="J127" s="14"/>
      <c r="K127" s="14"/>
      <c r="L127" s="211"/>
      <c r="M127" s="216"/>
      <c r="N127" s="217"/>
      <c r="O127" s="217"/>
      <c r="P127" s="217"/>
      <c r="Q127" s="217"/>
      <c r="R127" s="217"/>
      <c r="S127" s="217"/>
      <c r="T127" s="218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12" t="s">
        <v>128</v>
      </c>
      <c r="AU127" s="212" t="s">
        <v>121</v>
      </c>
      <c r="AV127" s="14" t="s">
        <v>121</v>
      </c>
      <c r="AW127" s="14" t="s">
        <v>31</v>
      </c>
      <c r="AX127" s="14" t="s">
        <v>75</v>
      </c>
      <c r="AY127" s="212" t="s">
        <v>119</v>
      </c>
    </row>
    <row r="128" s="14" customFormat="1">
      <c r="A128" s="14"/>
      <c r="B128" s="211"/>
      <c r="C128" s="14"/>
      <c r="D128" s="204" t="s">
        <v>128</v>
      </c>
      <c r="E128" s="212" t="s">
        <v>1</v>
      </c>
      <c r="F128" s="213" t="s">
        <v>479</v>
      </c>
      <c r="G128" s="14"/>
      <c r="H128" s="214">
        <v>3.1349999999999998</v>
      </c>
      <c r="I128" s="215"/>
      <c r="J128" s="14"/>
      <c r="K128" s="14"/>
      <c r="L128" s="211"/>
      <c r="M128" s="216"/>
      <c r="N128" s="217"/>
      <c r="O128" s="217"/>
      <c r="P128" s="217"/>
      <c r="Q128" s="217"/>
      <c r="R128" s="217"/>
      <c r="S128" s="217"/>
      <c r="T128" s="218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12" t="s">
        <v>128</v>
      </c>
      <c r="AU128" s="212" t="s">
        <v>121</v>
      </c>
      <c r="AV128" s="14" t="s">
        <v>121</v>
      </c>
      <c r="AW128" s="14" t="s">
        <v>31</v>
      </c>
      <c r="AX128" s="14" t="s">
        <v>75</v>
      </c>
      <c r="AY128" s="212" t="s">
        <v>119</v>
      </c>
    </row>
    <row r="129" s="15" customFormat="1">
      <c r="A129" s="15"/>
      <c r="B129" s="219"/>
      <c r="C129" s="15"/>
      <c r="D129" s="204" t="s">
        <v>128</v>
      </c>
      <c r="E129" s="220" t="s">
        <v>1</v>
      </c>
      <c r="F129" s="221" t="s">
        <v>135</v>
      </c>
      <c r="G129" s="15"/>
      <c r="H129" s="222">
        <v>19.597999999999999</v>
      </c>
      <c r="I129" s="223"/>
      <c r="J129" s="15"/>
      <c r="K129" s="15"/>
      <c r="L129" s="219"/>
      <c r="M129" s="224"/>
      <c r="N129" s="225"/>
      <c r="O129" s="225"/>
      <c r="P129" s="225"/>
      <c r="Q129" s="225"/>
      <c r="R129" s="225"/>
      <c r="S129" s="225"/>
      <c r="T129" s="226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T129" s="220" t="s">
        <v>128</v>
      </c>
      <c r="AU129" s="220" t="s">
        <v>121</v>
      </c>
      <c r="AV129" s="15" t="s">
        <v>126</v>
      </c>
      <c r="AW129" s="15" t="s">
        <v>31</v>
      </c>
      <c r="AX129" s="15" t="s">
        <v>83</v>
      </c>
      <c r="AY129" s="220" t="s">
        <v>119</v>
      </c>
    </row>
    <row r="130" s="2" customFormat="1" ht="24" customHeight="1">
      <c r="A130" s="37"/>
      <c r="B130" s="188"/>
      <c r="C130" s="189" t="s">
        <v>148</v>
      </c>
      <c r="D130" s="189" t="s">
        <v>122</v>
      </c>
      <c r="E130" s="190" t="s">
        <v>308</v>
      </c>
      <c r="F130" s="191" t="s">
        <v>309</v>
      </c>
      <c r="G130" s="192" t="s">
        <v>125</v>
      </c>
      <c r="H130" s="193">
        <v>19.597999999999999</v>
      </c>
      <c r="I130" s="194"/>
      <c r="J130" s="195">
        <f>ROUND(I130*H130,2)</f>
        <v>0</v>
      </c>
      <c r="K130" s="196"/>
      <c r="L130" s="38"/>
      <c r="M130" s="197" t="s">
        <v>1</v>
      </c>
      <c r="N130" s="198" t="s">
        <v>41</v>
      </c>
      <c r="O130" s="76"/>
      <c r="P130" s="199">
        <f>O130*H130</f>
        <v>0</v>
      </c>
      <c r="Q130" s="199">
        <v>0</v>
      </c>
      <c r="R130" s="199">
        <f>Q130*H130</f>
        <v>0</v>
      </c>
      <c r="S130" s="199">
        <v>0</v>
      </c>
      <c r="T130" s="200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01" t="s">
        <v>126</v>
      </c>
      <c r="AT130" s="201" t="s">
        <v>122</v>
      </c>
      <c r="AU130" s="201" t="s">
        <v>121</v>
      </c>
      <c r="AY130" s="18" t="s">
        <v>119</v>
      </c>
      <c r="BE130" s="202">
        <f>IF(N130="základná",J130,0)</f>
        <v>0</v>
      </c>
      <c r="BF130" s="202">
        <f>IF(N130="znížená",J130,0)</f>
        <v>0</v>
      </c>
      <c r="BG130" s="202">
        <f>IF(N130="zákl. prenesená",J130,0)</f>
        <v>0</v>
      </c>
      <c r="BH130" s="202">
        <f>IF(N130="zníž. prenesená",J130,0)</f>
        <v>0</v>
      </c>
      <c r="BI130" s="202">
        <f>IF(N130="nulová",J130,0)</f>
        <v>0</v>
      </c>
      <c r="BJ130" s="18" t="s">
        <v>121</v>
      </c>
      <c r="BK130" s="202">
        <f>ROUND(I130*H130,2)</f>
        <v>0</v>
      </c>
      <c r="BL130" s="18" t="s">
        <v>126</v>
      </c>
      <c r="BM130" s="201" t="s">
        <v>480</v>
      </c>
    </row>
    <row r="131" s="2" customFormat="1" ht="36" customHeight="1">
      <c r="A131" s="37"/>
      <c r="B131" s="188"/>
      <c r="C131" s="189" t="s">
        <v>153</v>
      </c>
      <c r="D131" s="189" t="s">
        <v>122</v>
      </c>
      <c r="E131" s="190" t="s">
        <v>481</v>
      </c>
      <c r="F131" s="191" t="s">
        <v>482</v>
      </c>
      <c r="G131" s="192" t="s">
        <v>125</v>
      </c>
      <c r="H131" s="193">
        <v>19.597999999999999</v>
      </c>
      <c r="I131" s="194"/>
      <c r="J131" s="195">
        <f>ROUND(I131*H131,2)</f>
        <v>0</v>
      </c>
      <c r="K131" s="196"/>
      <c r="L131" s="38"/>
      <c r="M131" s="197" t="s">
        <v>1</v>
      </c>
      <c r="N131" s="198" t="s">
        <v>41</v>
      </c>
      <c r="O131" s="76"/>
      <c r="P131" s="199">
        <f>O131*H131</f>
        <v>0</v>
      </c>
      <c r="Q131" s="199">
        <v>0</v>
      </c>
      <c r="R131" s="199">
        <f>Q131*H131</f>
        <v>0</v>
      </c>
      <c r="S131" s="199">
        <v>0</v>
      </c>
      <c r="T131" s="200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01" t="s">
        <v>126</v>
      </c>
      <c r="AT131" s="201" t="s">
        <v>122</v>
      </c>
      <c r="AU131" s="201" t="s">
        <v>121</v>
      </c>
      <c r="AY131" s="18" t="s">
        <v>119</v>
      </c>
      <c r="BE131" s="202">
        <f>IF(N131="základná",J131,0)</f>
        <v>0</v>
      </c>
      <c r="BF131" s="202">
        <f>IF(N131="znížená",J131,0)</f>
        <v>0</v>
      </c>
      <c r="BG131" s="202">
        <f>IF(N131="zákl. prenesená",J131,0)</f>
        <v>0</v>
      </c>
      <c r="BH131" s="202">
        <f>IF(N131="zníž. prenesená",J131,0)</f>
        <v>0</v>
      </c>
      <c r="BI131" s="202">
        <f>IF(N131="nulová",J131,0)</f>
        <v>0</v>
      </c>
      <c r="BJ131" s="18" t="s">
        <v>121</v>
      </c>
      <c r="BK131" s="202">
        <f>ROUND(I131*H131,2)</f>
        <v>0</v>
      </c>
      <c r="BL131" s="18" t="s">
        <v>126</v>
      </c>
      <c r="BM131" s="201" t="s">
        <v>483</v>
      </c>
    </row>
    <row r="132" s="2" customFormat="1" ht="36" customHeight="1">
      <c r="A132" s="37"/>
      <c r="B132" s="188"/>
      <c r="C132" s="189" t="s">
        <v>158</v>
      </c>
      <c r="D132" s="189" t="s">
        <v>122</v>
      </c>
      <c r="E132" s="190" t="s">
        <v>154</v>
      </c>
      <c r="F132" s="191" t="s">
        <v>155</v>
      </c>
      <c r="G132" s="192" t="s">
        <v>125</v>
      </c>
      <c r="H132" s="193">
        <v>333.166</v>
      </c>
      <c r="I132" s="194"/>
      <c r="J132" s="195">
        <f>ROUND(I132*H132,2)</f>
        <v>0</v>
      </c>
      <c r="K132" s="196"/>
      <c r="L132" s="38"/>
      <c r="M132" s="197" t="s">
        <v>1</v>
      </c>
      <c r="N132" s="198" t="s">
        <v>41</v>
      </c>
      <c r="O132" s="76"/>
      <c r="P132" s="199">
        <f>O132*H132</f>
        <v>0</v>
      </c>
      <c r="Q132" s="199">
        <v>0</v>
      </c>
      <c r="R132" s="199">
        <f>Q132*H132</f>
        <v>0</v>
      </c>
      <c r="S132" s="199">
        <v>0</v>
      </c>
      <c r="T132" s="200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01" t="s">
        <v>126</v>
      </c>
      <c r="AT132" s="201" t="s">
        <v>122</v>
      </c>
      <c r="AU132" s="201" t="s">
        <v>121</v>
      </c>
      <c r="AY132" s="18" t="s">
        <v>119</v>
      </c>
      <c r="BE132" s="202">
        <f>IF(N132="základná",J132,0)</f>
        <v>0</v>
      </c>
      <c r="BF132" s="202">
        <f>IF(N132="znížená",J132,0)</f>
        <v>0</v>
      </c>
      <c r="BG132" s="202">
        <f>IF(N132="zákl. prenesená",J132,0)</f>
        <v>0</v>
      </c>
      <c r="BH132" s="202">
        <f>IF(N132="zníž. prenesená",J132,0)</f>
        <v>0</v>
      </c>
      <c r="BI132" s="202">
        <f>IF(N132="nulová",J132,0)</f>
        <v>0</v>
      </c>
      <c r="BJ132" s="18" t="s">
        <v>121</v>
      </c>
      <c r="BK132" s="202">
        <f>ROUND(I132*H132,2)</f>
        <v>0</v>
      </c>
      <c r="BL132" s="18" t="s">
        <v>126</v>
      </c>
      <c r="BM132" s="201" t="s">
        <v>484</v>
      </c>
    </row>
    <row r="133" s="14" customFormat="1">
      <c r="A133" s="14"/>
      <c r="B133" s="211"/>
      <c r="C133" s="14"/>
      <c r="D133" s="204" t="s">
        <v>128</v>
      </c>
      <c r="E133" s="212" t="s">
        <v>1</v>
      </c>
      <c r="F133" s="213" t="s">
        <v>485</v>
      </c>
      <c r="G133" s="14"/>
      <c r="H133" s="214">
        <v>333.166</v>
      </c>
      <c r="I133" s="215"/>
      <c r="J133" s="14"/>
      <c r="K133" s="14"/>
      <c r="L133" s="211"/>
      <c r="M133" s="216"/>
      <c r="N133" s="217"/>
      <c r="O133" s="217"/>
      <c r="P133" s="217"/>
      <c r="Q133" s="217"/>
      <c r="R133" s="217"/>
      <c r="S133" s="217"/>
      <c r="T133" s="218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12" t="s">
        <v>128</v>
      </c>
      <c r="AU133" s="212" t="s">
        <v>121</v>
      </c>
      <c r="AV133" s="14" t="s">
        <v>121</v>
      </c>
      <c r="AW133" s="14" t="s">
        <v>31</v>
      </c>
      <c r="AX133" s="14" t="s">
        <v>83</v>
      </c>
      <c r="AY133" s="212" t="s">
        <v>119</v>
      </c>
    </row>
    <row r="134" s="2" customFormat="1" ht="24" customHeight="1">
      <c r="A134" s="37"/>
      <c r="B134" s="188"/>
      <c r="C134" s="189" t="s">
        <v>136</v>
      </c>
      <c r="D134" s="189" t="s">
        <v>122</v>
      </c>
      <c r="E134" s="190" t="s">
        <v>159</v>
      </c>
      <c r="F134" s="191" t="s">
        <v>160</v>
      </c>
      <c r="G134" s="192" t="s">
        <v>125</v>
      </c>
      <c r="H134" s="193">
        <v>19.597999999999999</v>
      </c>
      <c r="I134" s="194"/>
      <c r="J134" s="195">
        <f>ROUND(I134*H134,2)</f>
        <v>0</v>
      </c>
      <c r="K134" s="196"/>
      <c r="L134" s="38"/>
      <c r="M134" s="197" t="s">
        <v>1</v>
      </c>
      <c r="N134" s="198" t="s">
        <v>41</v>
      </c>
      <c r="O134" s="76"/>
      <c r="P134" s="199">
        <f>O134*H134</f>
        <v>0</v>
      </c>
      <c r="Q134" s="199">
        <v>0</v>
      </c>
      <c r="R134" s="199">
        <f>Q134*H134</f>
        <v>0</v>
      </c>
      <c r="S134" s="199">
        <v>0</v>
      </c>
      <c r="T134" s="200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01" t="s">
        <v>126</v>
      </c>
      <c r="AT134" s="201" t="s">
        <v>122</v>
      </c>
      <c r="AU134" s="201" t="s">
        <v>121</v>
      </c>
      <c r="AY134" s="18" t="s">
        <v>119</v>
      </c>
      <c r="BE134" s="202">
        <f>IF(N134="základná",J134,0)</f>
        <v>0</v>
      </c>
      <c r="BF134" s="202">
        <f>IF(N134="znížená",J134,0)</f>
        <v>0</v>
      </c>
      <c r="BG134" s="202">
        <f>IF(N134="zákl. prenesená",J134,0)</f>
        <v>0</v>
      </c>
      <c r="BH134" s="202">
        <f>IF(N134="zníž. prenesená",J134,0)</f>
        <v>0</v>
      </c>
      <c r="BI134" s="202">
        <f>IF(N134="nulová",J134,0)</f>
        <v>0</v>
      </c>
      <c r="BJ134" s="18" t="s">
        <v>121</v>
      </c>
      <c r="BK134" s="202">
        <f>ROUND(I134*H134,2)</f>
        <v>0</v>
      </c>
      <c r="BL134" s="18" t="s">
        <v>126</v>
      </c>
      <c r="BM134" s="201" t="s">
        <v>486</v>
      </c>
    </row>
    <row r="135" s="2" customFormat="1" ht="24" customHeight="1">
      <c r="A135" s="37"/>
      <c r="B135" s="188"/>
      <c r="C135" s="189" t="s">
        <v>195</v>
      </c>
      <c r="D135" s="189" t="s">
        <v>122</v>
      </c>
      <c r="E135" s="190" t="s">
        <v>163</v>
      </c>
      <c r="F135" s="191" t="s">
        <v>164</v>
      </c>
      <c r="G135" s="192" t="s">
        <v>125</v>
      </c>
      <c r="H135" s="193">
        <v>16.658000000000001</v>
      </c>
      <c r="I135" s="194"/>
      <c r="J135" s="195">
        <f>ROUND(I135*H135,2)</f>
        <v>0</v>
      </c>
      <c r="K135" s="196"/>
      <c r="L135" s="38"/>
      <c r="M135" s="197" t="s">
        <v>1</v>
      </c>
      <c r="N135" s="198" t="s">
        <v>41</v>
      </c>
      <c r="O135" s="76"/>
      <c r="P135" s="199">
        <f>O135*H135</f>
        <v>0</v>
      </c>
      <c r="Q135" s="199">
        <v>0</v>
      </c>
      <c r="R135" s="199">
        <f>Q135*H135</f>
        <v>0</v>
      </c>
      <c r="S135" s="199">
        <v>0</v>
      </c>
      <c r="T135" s="200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01" t="s">
        <v>126</v>
      </c>
      <c r="AT135" s="201" t="s">
        <v>122</v>
      </c>
      <c r="AU135" s="201" t="s">
        <v>121</v>
      </c>
      <c r="AY135" s="18" t="s">
        <v>119</v>
      </c>
      <c r="BE135" s="202">
        <f>IF(N135="základná",J135,0)</f>
        <v>0</v>
      </c>
      <c r="BF135" s="202">
        <f>IF(N135="znížená",J135,0)</f>
        <v>0</v>
      </c>
      <c r="BG135" s="202">
        <f>IF(N135="zákl. prenesená",J135,0)</f>
        <v>0</v>
      </c>
      <c r="BH135" s="202">
        <f>IF(N135="zníž. prenesená",J135,0)</f>
        <v>0</v>
      </c>
      <c r="BI135" s="202">
        <f>IF(N135="nulová",J135,0)</f>
        <v>0</v>
      </c>
      <c r="BJ135" s="18" t="s">
        <v>121</v>
      </c>
      <c r="BK135" s="202">
        <f>ROUND(I135*H135,2)</f>
        <v>0</v>
      </c>
      <c r="BL135" s="18" t="s">
        <v>126</v>
      </c>
      <c r="BM135" s="201" t="s">
        <v>487</v>
      </c>
    </row>
    <row r="136" s="14" customFormat="1">
      <c r="A136" s="14"/>
      <c r="B136" s="211"/>
      <c r="C136" s="14"/>
      <c r="D136" s="204" t="s">
        <v>128</v>
      </c>
      <c r="E136" s="212" t="s">
        <v>1</v>
      </c>
      <c r="F136" s="213" t="s">
        <v>477</v>
      </c>
      <c r="G136" s="14"/>
      <c r="H136" s="214">
        <v>5.8730000000000002</v>
      </c>
      <c r="I136" s="215"/>
      <c r="J136" s="14"/>
      <c r="K136" s="14"/>
      <c r="L136" s="211"/>
      <c r="M136" s="216"/>
      <c r="N136" s="217"/>
      <c r="O136" s="217"/>
      <c r="P136" s="217"/>
      <c r="Q136" s="217"/>
      <c r="R136" s="217"/>
      <c r="S136" s="217"/>
      <c r="T136" s="218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12" t="s">
        <v>128</v>
      </c>
      <c r="AU136" s="212" t="s">
        <v>121</v>
      </c>
      <c r="AV136" s="14" t="s">
        <v>121</v>
      </c>
      <c r="AW136" s="14" t="s">
        <v>31</v>
      </c>
      <c r="AX136" s="14" t="s">
        <v>75</v>
      </c>
      <c r="AY136" s="212" t="s">
        <v>119</v>
      </c>
    </row>
    <row r="137" s="14" customFormat="1">
      <c r="A137" s="14"/>
      <c r="B137" s="211"/>
      <c r="C137" s="14"/>
      <c r="D137" s="204" t="s">
        <v>128</v>
      </c>
      <c r="E137" s="212" t="s">
        <v>1</v>
      </c>
      <c r="F137" s="213" t="s">
        <v>478</v>
      </c>
      <c r="G137" s="14"/>
      <c r="H137" s="214">
        <v>7.6500000000000004</v>
      </c>
      <c r="I137" s="215"/>
      <c r="J137" s="14"/>
      <c r="K137" s="14"/>
      <c r="L137" s="211"/>
      <c r="M137" s="216"/>
      <c r="N137" s="217"/>
      <c r="O137" s="217"/>
      <c r="P137" s="217"/>
      <c r="Q137" s="217"/>
      <c r="R137" s="217"/>
      <c r="S137" s="217"/>
      <c r="T137" s="218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12" t="s">
        <v>128</v>
      </c>
      <c r="AU137" s="212" t="s">
        <v>121</v>
      </c>
      <c r="AV137" s="14" t="s">
        <v>121</v>
      </c>
      <c r="AW137" s="14" t="s">
        <v>31</v>
      </c>
      <c r="AX137" s="14" t="s">
        <v>75</v>
      </c>
      <c r="AY137" s="212" t="s">
        <v>119</v>
      </c>
    </row>
    <row r="138" s="14" customFormat="1">
      <c r="A138" s="14"/>
      <c r="B138" s="211"/>
      <c r="C138" s="14"/>
      <c r="D138" s="204" t="s">
        <v>128</v>
      </c>
      <c r="E138" s="212" t="s">
        <v>1</v>
      </c>
      <c r="F138" s="213" t="s">
        <v>479</v>
      </c>
      <c r="G138" s="14"/>
      <c r="H138" s="214">
        <v>3.1349999999999998</v>
      </c>
      <c r="I138" s="215"/>
      <c r="J138" s="14"/>
      <c r="K138" s="14"/>
      <c r="L138" s="211"/>
      <c r="M138" s="216"/>
      <c r="N138" s="217"/>
      <c r="O138" s="217"/>
      <c r="P138" s="217"/>
      <c r="Q138" s="217"/>
      <c r="R138" s="217"/>
      <c r="S138" s="217"/>
      <c r="T138" s="218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12" t="s">
        <v>128</v>
      </c>
      <c r="AU138" s="212" t="s">
        <v>121</v>
      </c>
      <c r="AV138" s="14" t="s">
        <v>121</v>
      </c>
      <c r="AW138" s="14" t="s">
        <v>31</v>
      </c>
      <c r="AX138" s="14" t="s">
        <v>75</v>
      </c>
      <c r="AY138" s="212" t="s">
        <v>119</v>
      </c>
    </row>
    <row r="139" s="15" customFormat="1">
      <c r="A139" s="15"/>
      <c r="B139" s="219"/>
      <c r="C139" s="15"/>
      <c r="D139" s="204" t="s">
        <v>128</v>
      </c>
      <c r="E139" s="220" t="s">
        <v>1</v>
      </c>
      <c r="F139" s="221" t="s">
        <v>135</v>
      </c>
      <c r="G139" s="15"/>
      <c r="H139" s="222">
        <v>16.658000000000001</v>
      </c>
      <c r="I139" s="223"/>
      <c r="J139" s="15"/>
      <c r="K139" s="15"/>
      <c r="L139" s="219"/>
      <c r="M139" s="224"/>
      <c r="N139" s="225"/>
      <c r="O139" s="225"/>
      <c r="P139" s="225"/>
      <c r="Q139" s="225"/>
      <c r="R139" s="225"/>
      <c r="S139" s="225"/>
      <c r="T139" s="226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T139" s="220" t="s">
        <v>128</v>
      </c>
      <c r="AU139" s="220" t="s">
        <v>121</v>
      </c>
      <c r="AV139" s="15" t="s">
        <v>126</v>
      </c>
      <c r="AW139" s="15" t="s">
        <v>31</v>
      </c>
      <c r="AX139" s="15" t="s">
        <v>83</v>
      </c>
      <c r="AY139" s="220" t="s">
        <v>119</v>
      </c>
    </row>
    <row r="140" s="2" customFormat="1" ht="16.5" customHeight="1">
      <c r="A140" s="37"/>
      <c r="B140" s="188"/>
      <c r="C140" s="227" t="s">
        <v>199</v>
      </c>
      <c r="D140" s="227" t="s">
        <v>175</v>
      </c>
      <c r="E140" s="228" t="s">
        <v>488</v>
      </c>
      <c r="F140" s="229" t="s">
        <v>489</v>
      </c>
      <c r="G140" s="230" t="s">
        <v>178</v>
      </c>
      <c r="H140" s="231">
        <v>26.652999999999999</v>
      </c>
      <c r="I140" s="232"/>
      <c r="J140" s="233">
        <f>ROUND(I140*H140,2)</f>
        <v>0</v>
      </c>
      <c r="K140" s="234"/>
      <c r="L140" s="235"/>
      <c r="M140" s="236" t="s">
        <v>1</v>
      </c>
      <c r="N140" s="237" t="s">
        <v>41</v>
      </c>
      <c r="O140" s="76"/>
      <c r="P140" s="199">
        <f>O140*H140</f>
        <v>0</v>
      </c>
      <c r="Q140" s="199">
        <v>1</v>
      </c>
      <c r="R140" s="199">
        <f>Q140*H140</f>
        <v>26.652999999999999</v>
      </c>
      <c r="S140" s="199">
        <v>0</v>
      </c>
      <c r="T140" s="200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01" t="s">
        <v>158</v>
      </c>
      <c r="AT140" s="201" t="s">
        <v>175</v>
      </c>
      <c r="AU140" s="201" t="s">
        <v>121</v>
      </c>
      <c r="AY140" s="18" t="s">
        <v>119</v>
      </c>
      <c r="BE140" s="202">
        <f>IF(N140="základná",J140,0)</f>
        <v>0</v>
      </c>
      <c r="BF140" s="202">
        <f>IF(N140="znížená",J140,0)</f>
        <v>0</v>
      </c>
      <c r="BG140" s="202">
        <f>IF(N140="zákl. prenesená",J140,0)</f>
        <v>0</v>
      </c>
      <c r="BH140" s="202">
        <f>IF(N140="zníž. prenesená",J140,0)</f>
        <v>0</v>
      </c>
      <c r="BI140" s="202">
        <f>IF(N140="nulová",J140,0)</f>
        <v>0</v>
      </c>
      <c r="BJ140" s="18" t="s">
        <v>121</v>
      </c>
      <c r="BK140" s="202">
        <f>ROUND(I140*H140,2)</f>
        <v>0</v>
      </c>
      <c r="BL140" s="18" t="s">
        <v>126</v>
      </c>
      <c r="BM140" s="201" t="s">
        <v>490</v>
      </c>
    </row>
    <row r="141" s="14" customFormat="1">
      <c r="A141" s="14"/>
      <c r="B141" s="211"/>
      <c r="C141" s="14"/>
      <c r="D141" s="204" t="s">
        <v>128</v>
      </c>
      <c r="E141" s="212" t="s">
        <v>1</v>
      </c>
      <c r="F141" s="213" t="s">
        <v>491</v>
      </c>
      <c r="G141" s="14"/>
      <c r="H141" s="214">
        <v>26.652999999999999</v>
      </c>
      <c r="I141" s="215"/>
      <c r="J141" s="14"/>
      <c r="K141" s="14"/>
      <c r="L141" s="211"/>
      <c r="M141" s="216"/>
      <c r="N141" s="217"/>
      <c r="O141" s="217"/>
      <c r="P141" s="217"/>
      <c r="Q141" s="217"/>
      <c r="R141" s="217"/>
      <c r="S141" s="217"/>
      <c r="T141" s="218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12" t="s">
        <v>128</v>
      </c>
      <c r="AU141" s="212" t="s">
        <v>121</v>
      </c>
      <c r="AV141" s="14" t="s">
        <v>121</v>
      </c>
      <c r="AW141" s="14" t="s">
        <v>31</v>
      </c>
      <c r="AX141" s="14" t="s">
        <v>83</v>
      </c>
      <c r="AY141" s="212" t="s">
        <v>119</v>
      </c>
    </row>
    <row r="142" s="2" customFormat="1" ht="36" customHeight="1">
      <c r="A142" s="37"/>
      <c r="B142" s="188"/>
      <c r="C142" s="189" t="s">
        <v>242</v>
      </c>
      <c r="D142" s="189" t="s">
        <v>122</v>
      </c>
      <c r="E142" s="190" t="s">
        <v>214</v>
      </c>
      <c r="F142" s="191" t="s">
        <v>215</v>
      </c>
      <c r="G142" s="192" t="s">
        <v>216</v>
      </c>
      <c r="H142" s="193">
        <v>585</v>
      </c>
      <c r="I142" s="194"/>
      <c r="J142" s="195">
        <f>ROUND(I142*H142,2)</f>
        <v>0</v>
      </c>
      <c r="K142" s="196"/>
      <c r="L142" s="38"/>
      <c r="M142" s="197" t="s">
        <v>1</v>
      </c>
      <c r="N142" s="198" t="s">
        <v>41</v>
      </c>
      <c r="O142" s="76"/>
      <c r="P142" s="199">
        <f>O142*H142</f>
        <v>0</v>
      </c>
      <c r="Q142" s="199">
        <v>0</v>
      </c>
      <c r="R142" s="199">
        <f>Q142*H142</f>
        <v>0</v>
      </c>
      <c r="S142" s="199">
        <v>0</v>
      </c>
      <c r="T142" s="200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01" t="s">
        <v>126</v>
      </c>
      <c r="AT142" s="201" t="s">
        <v>122</v>
      </c>
      <c r="AU142" s="201" t="s">
        <v>121</v>
      </c>
      <c r="AY142" s="18" t="s">
        <v>119</v>
      </c>
      <c r="BE142" s="202">
        <f>IF(N142="základná",J142,0)</f>
        <v>0</v>
      </c>
      <c r="BF142" s="202">
        <f>IF(N142="znížená",J142,0)</f>
        <v>0</v>
      </c>
      <c r="BG142" s="202">
        <f>IF(N142="zákl. prenesená",J142,0)</f>
        <v>0</v>
      </c>
      <c r="BH142" s="202">
        <f>IF(N142="zníž. prenesená",J142,0)</f>
        <v>0</v>
      </c>
      <c r="BI142" s="202">
        <f>IF(N142="nulová",J142,0)</f>
        <v>0</v>
      </c>
      <c r="BJ142" s="18" t="s">
        <v>121</v>
      </c>
      <c r="BK142" s="202">
        <f>ROUND(I142*H142,2)</f>
        <v>0</v>
      </c>
      <c r="BL142" s="18" t="s">
        <v>126</v>
      </c>
      <c r="BM142" s="201" t="s">
        <v>492</v>
      </c>
    </row>
    <row r="143" s="2" customFormat="1" ht="36" customHeight="1">
      <c r="A143" s="37"/>
      <c r="B143" s="188"/>
      <c r="C143" s="189" t="s">
        <v>162</v>
      </c>
      <c r="D143" s="189" t="s">
        <v>122</v>
      </c>
      <c r="E143" s="190" t="s">
        <v>493</v>
      </c>
      <c r="F143" s="191" t="s">
        <v>494</v>
      </c>
      <c r="G143" s="192" t="s">
        <v>216</v>
      </c>
      <c r="H143" s="193">
        <v>14</v>
      </c>
      <c r="I143" s="194"/>
      <c r="J143" s="195">
        <f>ROUND(I143*H143,2)</f>
        <v>0</v>
      </c>
      <c r="K143" s="196"/>
      <c r="L143" s="38"/>
      <c r="M143" s="197" t="s">
        <v>1</v>
      </c>
      <c r="N143" s="198" t="s">
        <v>41</v>
      </c>
      <c r="O143" s="76"/>
      <c r="P143" s="199">
        <f>O143*H143</f>
        <v>0</v>
      </c>
      <c r="Q143" s="199">
        <v>0</v>
      </c>
      <c r="R143" s="199">
        <f>Q143*H143</f>
        <v>0</v>
      </c>
      <c r="S143" s="199">
        <v>0</v>
      </c>
      <c r="T143" s="200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01" t="s">
        <v>126</v>
      </c>
      <c r="AT143" s="201" t="s">
        <v>122</v>
      </c>
      <c r="AU143" s="201" t="s">
        <v>121</v>
      </c>
      <c r="AY143" s="18" t="s">
        <v>119</v>
      </c>
      <c r="BE143" s="202">
        <f>IF(N143="základná",J143,0)</f>
        <v>0</v>
      </c>
      <c r="BF143" s="202">
        <f>IF(N143="znížená",J143,0)</f>
        <v>0</v>
      </c>
      <c r="BG143" s="202">
        <f>IF(N143="zákl. prenesená",J143,0)</f>
        <v>0</v>
      </c>
      <c r="BH143" s="202">
        <f>IF(N143="zníž. prenesená",J143,0)</f>
        <v>0</v>
      </c>
      <c r="BI143" s="202">
        <f>IF(N143="nulová",J143,0)</f>
        <v>0</v>
      </c>
      <c r="BJ143" s="18" t="s">
        <v>121</v>
      </c>
      <c r="BK143" s="202">
        <f>ROUND(I143*H143,2)</f>
        <v>0</v>
      </c>
      <c r="BL143" s="18" t="s">
        <v>126</v>
      </c>
      <c r="BM143" s="201" t="s">
        <v>495</v>
      </c>
    </row>
    <row r="144" s="2" customFormat="1" ht="24" customHeight="1">
      <c r="A144" s="37"/>
      <c r="B144" s="188"/>
      <c r="C144" s="189" t="s">
        <v>174</v>
      </c>
      <c r="D144" s="189" t="s">
        <v>122</v>
      </c>
      <c r="E144" s="190" t="s">
        <v>219</v>
      </c>
      <c r="F144" s="191" t="s">
        <v>220</v>
      </c>
      <c r="G144" s="192" t="s">
        <v>216</v>
      </c>
      <c r="H144" s="193">
        <v>585</v>
      </c>
      <c r="I144" s="194"/>
      <c r="J144" s="195">
        <f>ROUND(I144*H144,2)</f>
        <v>0</v>
      </c>
      <c r="K144" s="196"/>
      <c r="L144" s="38"/>
      <c r="M144" s="197" t="s">
        <v>1</v>
      </c>
      <c r="N144" s="198" t="s">
        <v>41</v>
      </c>
      <c r="O144" s="76"/>
      <c r="P144" s="199">
        <f>O144*H144</f>
        <v>0</v>
      </c>
      <c r="Q144" s="199">
        <v>0</v>
      </c>
      <c r="R144" s="199">
        <f>Q144*H144</f>
        <v>0</v>
      </c>
      <c r="S144" s="199">
        <v>0</v>
      </c>
      <c r="T144" s="200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01" t="s">
        <v>126</v>
      </c>
      <c r="AT144" s="201" t="s">
        <v>122</v>
      </c>
      <c r="AU144" s="201" t="s">
        <v>121</v>
      </c>
      <c r="AY144" s="18" t="s">
        <v>119</v>
      </c>
      <c r="BE144" s="202">
        <f>IF(N144="základná",J144,0)</f>
        <v>0</v>
      </c>
      <c r="BF144" s="202">
        <f>IF(N144="znížená",J144,0)</f>
        <v>0</v>
      </c>
      <c r="BG144" s="202">
        <f>IF(N144="zákl. prenesená",J144,0)</f>
        <v>0</v>
      </c>
      <c r="BH144" s="202">
        <f>IF(N144="zníž. prenesená",J144,0)</f>
        <v>0</v>
      </c>
      <c r="BI144" s="202">
        <f>IF(N144="nulová",J144,0)</f>
        <v>0</v>
      </c>
      <c r="BJ144" s="18" t="s">
        <v>121</v>
      </c>
      <c r="BK144" s="202">
        <f>ROUND(I144*H144,2)</f>
        <v>0</v>
      </c>
      <c r="BL144" s="18" t="s">
        <v>126</v>
      </c>
      <c r="BM144" s="201" t="s">
        <v>496</v>
      </c>
    </row>
    <row r="145" s="2" customFormat="1" ht="16.5" customHeight="1">
      <c r="A145" s="37"/>
      <c r="B145" s="188"/>
      <c r="C145" s="227" t="s">
        <v>7</v>
      </c>
      <c r="D145" s="227" t="s">
        <v>175</v>
      </c>
      <c r="E145" s="228" t="s">
        <v>497</v>
      </c>
      <c r="F145" s="229" t="s">
        <v>498</v>
      </c>
      <c r="G145" s="230" t="s">
        <v>216</v>
      </c>
      <c r="H145" s="231">
        <v>100</v>
      </c>
      <c r="I145" s="232"/>
      <c r="J145" s="233">
        <f>ROUND(I145*H145,2)</f>
        <v>0</v>
      </c>
      <c r="K145" s="234"/>
      <c r="L145" s="235"/>
      <c r="M145" s="236" t="s">
        <v>1</v>
      </c>
      <c r="N145" s="237" t="s">
        <v>41</v>
      </c>
      <c r="O145" s="76"/>
      <c r="P145" s="199">
        <f>O145*H145</f>
        <v>0</v>
      </c>
      <c r="Q145" s="199">
        <v>0.00050000000000000001</v>
      </c>
      <c r="R145" s="199">
        <f>Q145*H145</f>
        <v>0.050000000000000003</v>
      </c>
      <c r="S145" s="199">
        <v>0</v>
      </c>
      <c r="T145" s="200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01" t="s">
        <v>158</v>
      </c>
      <c r="AT145" s="201" t="s">
        <v>175</v>
      </c>
      <c r="AU145" s="201" t="s">
        <v>121</v>
      </c>
      <c r="AY145" s="18" t="s">
        <v>119</v>
      </c>
      <c r="BE145" s="202">
        <f>IF(N145="základná",J145,0)</f>
        <v>0</v>
      </c>
      <c r="BF145" s="202">
        <f>IF(N145="znížená",J145,0)</f>
        <v>0</v>
      </c>
      <c r="BG145" s="202">
        <f>IF(N145="zákl. prenesená",J145,0)</f>
        <v>0</v>
      </c>
      <c r="BH145" s="202">
        <f>IF(N145="zníž. prenesená",J145,0)</f>
        <v>0</v>
      </c>
      <c r="BI145" s="202">
        <f>IF(N145="nulová",J145,0)</f>
        <v>0</v>
      </c>
      <c r="BJ145" s="18" t="s">
        <v>121</v>
      </c>
      <c r="BK145" s="202">
        <f>ROUND(I145*H145,2)</f>
        <v>0</v>
      </c>
      <c r="BL145" s="18" t="s">
        <v>126</v>
      </c>
      <c r="BM145" s="201" t="s">
        <v>499</v>
      </c>
    </row>
    <row r="146" s="2" customFormat="1" ht="16.5" customHeight="1">
      <c r="A146" s="37"/>
      <c r="B146" s="188"/>
      <c r="C146" s="227" t="s">
        <v>187</v>
      </c>
      <c r="D146" s="227" t="s">
        <v>175</v>
      </c>
      <c r="E146" s="228" t="s">
        <v>500</v>
      </c>
      <c r="F146" s="229" t="s">
        <v>501</v>
      </c>
      <c r="G146" s="230" t="s">
        <v>216</v>
      </c>
      <c r="H146" s="231">
        <v>45</v>
      </c>
      <c r="I146" s="232"/>
      <c r="J146" s="233">
        <f>ROUND(I146*H146,2)</f>
        <v>0</v>
      </c>
      <c r="K146" s="234"/>
      <c r="L146" s="235"/>
      <c r="M146" s="236" t="s">
        <v>1</v>
      </c>
      <c r="N146" s="237" t="s">
        <v>41</v>
      </c>
      <c r="O146" s="76"/>
      <c r="P146" s="199">
        <f>O146*H146</f>
        <v>0</v>
      </c>
      <c r="Q146" s="199">
        <v>0.00029999999999999997</v>
      </c>
      <c r="R146" s="199">
        <f>Q146*H146</f>
        <v>0.013499999999999998</v>
      </c>
      <c r="S146" s="199">
        <v>0</v>
      </c>
      <c r="T146" s="200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01" t="s">
        <v>158</v>
      </c>
      <c r="AT146" s="201" t="s">
        <v>175</v>
      </c>
      <c r="AU146" s="201" t="s">
        <v>121</v>
      </c>
      <c r="AY146" s="18" t="s">
        <v>119</v>
      </c>
      <c r="BE146" s="202">
        <f>IF(N146="základná",J146,0)</f>
        <v>0</v>
      </c>
      <c r="BF146" s="202">
        <f>IF(N146="znížená",J146,0)</f>
        <v>0</v>
      </c>
      <c r="BG146" s="202">
        <f>IF(N146="zákl. prenesená",J146,0)</f>
        <v>0</v>
      </c>
      <c r="BH146" s="202">
        <f>IF(N146="zníž. prenesená",J146,0)</f>
        <v>0</v>
      </c>
      <c r="BI146" s="202">
        <f>IF(N146="nulová",J146,0)</f>
        <v>0</v>
      </c>
      <c r="BJ146" s="18" t="s">
        <v>121</v>
      </c>
      <c r="BK146" s="202">
        <f>ROUND(I146*H146,2)</f>
        <v>0</v>
      </c>
      <c r="BL146" s="18" t="s">
        <v>126</v>
      </c>
      <c r="BM146" s="201" t="s">
        <v>502</v>
      </c>
    </row>
    <row r="147" s="2" customFormat="1" ht="16.5" customHeight="1">
      <c r="A147" s="37"/>
      <c r="B147" s="188"/>
      <c r="C147" s="227" t="s">
        <v>271</v>
      </c>
      <c r="D147" s="227" t="s">
        <v>175</v>
      </c>
      <c r="E147" s="228" t="s">
        <v>503</v>
      </c>
      <c r="F147" s="229" t="s">
        <v>504</v>
      </c>
      <c r="G147" s="230" t="s">
        <v>216</v>
      </c>
      <c r="H147" s="231">
        <v>135</v>
      </c>
      <c r="I147" s="232"/>
      <c r="J147" s="233">
        <f>ROUND(I147*H147,2)</f>
        <v>0</v>
      </c>
      <c r="K147" s="234"/>
      <c r="L147" s="235"/>
      <c r="M147" s="236" t="s">
        <v>1</v>
      </c>
      <c r="N147" s="237" t="s">
        <v>41</v>
      </c>
      <c r="O147" s="76"/>
      <c r="P147" s="199">
        <f>O147*H147</f>
        <v>0</v>
      </c>
      <c r="Q147" s="199">
        <v>0.00029999999999999997</v>
      </c>
      <c r="R147" s="199">
        <f>Q147*H147</f>
        <v>0.040499999999999994</v>
      </c>
      <c r="S147" s="199">
        <v>0</v>
      </c>
      <c r="T147" s="200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01" t="s">
        <v>158</v>
      </c>
      <c r="AT147" s="201" t="s">
        <v>175</v>
      </c>
      <c r="AU147" s="201" t="s">
        <v>121</v>
      </c>
      <c r="AY147" s="18" t="s">
        <v>119</v>
      </c>
      <c r="BE147" s="202">
        <f>IF(N147="základná",J147,0)</f>
        <v>0</v>
      </c>
      <c r="BF147" s="202">
        <f>IF(N147="znížená",J147,0)</f>
        <v>0</v>
      </c>
      <c r="BG147" s="202">
        <f>IF(N147="zákl. prenesená",J147,0)</f>
        <v>0</v>
      </c>
      <c r="BH147" s="202">
        <f>IF(N147="zníž. prenesená",J147,0)</f>
        <v>0</v>
      </c>
      <c r="BI147" s="202">
        <f>IF(N147="nulová",J147,0)</f>
        <v>0</v>
      </c>
      <c r="BJ147" s="18" t="s">
        <v>121</v>
      </c>
      <c r="BK147" s="202">
        <f>ROUND(I147*H147,2)</f>
        <v>0</v>
      </c>
      <c r="BL147" s="18" t="s">
        <v>126</v>
      </c>
      <c r="BM147" s="201" t="s">
        <v>505</v>
      </c>
    </row>
    <row r="148" s="2" customFormat="1" ht="16.5" customHeight="1">
      <c r="A148" s="37"/>
      <c r="B148" s="188"/>
      <c r="C148" s="227" t="s">
        <v>277</v>
      </c>
      <c r="D148" s="227" t="s">
        <v>175</v>
      </c>
      <c r="E148" s="228" t="s">
        <v>506</v>
      </c>
      <c r="F148" s="229" t="s">
        <v>507</v>
      </c>
      <c r="G148" s="230" t="s">
        <v>216</v>
      </c>
      <c r="H148" s="231">
        <v>100</v>
      </c>
      <c r="I148" s="232"/>
      <c r="J148" s="233">
        <f>ROUND(I148*H148,2)</f>
        <v>0</v>
      </c>
      <c r="K148" s="234"/>
      <c r="L148" s="235"/>
      <c r="M148" s="236" t="s">
        <v>1</v>
      </c>
      <c r="N148" s="237" t="s">
        <v>41</v>
      </c>
      <c r="O148" s="76"/>
      <c r="P148" s="199">
        <f>O148*H148</f>
        <v>0</v>
      </c>
      <c r="Q148" s="199">
        <v>0.00029999999999999997</v>
      </c>
      <c r="R148" s="199">
        <f>Q148*H148</f>
        <v>0.029999999999999999</v>
      </c>
      <c r="S148" s="199">
        <v>0</v>
      </c>
      <c r="T148" s="200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01" t="s">
        <v>158</v>
      </c>
      <c r="AT148" s="201" t="s">
        <v>175</v>
      </c>
      <c r="AU148" s="201" t="s">
        <v>121</v>
      </c>
      <c r="AY148" s="18" t="s">
        <v>119</v>
      </c>
      <c r="BE148" s="202">
        <f>IF(N148="základná",J148,0)</f>
        <v>0</v>
      </c>
      <c r="BF148" s="202">
        <f>IF(N148="znížená",J148,0)</f>
        <v>0</v>
      </c>
      <c r="BG148" s="202">
        <f>IF(N148="zákl. prenesená",J148,0)</f>
        <v>0</v>
      </c>
      <c r="BH148" s="202">
        <f>IF(N148="zníž. prenesená",J148,0)</f>
        <v>0</v>
      </c>
      <c r="BI148" s="202">
        <f>IF(N148="nulová",J148,0)</f>
        <v>0</v>
      </c>
      <c r="BJ148" s="18" t="s">
        <v>121</v>
      </c>
      <c r="BK148" s="202">
        <f>ROUND(I148*H148,2)</f>
        <v>0</v>
      </c>
      <c r="BL148" s="18" t="s">
        <v>126</v>
      </c>
      <c r="BM148" s="201" t="s">
        <v>508</v>
      </c>
    </row>
    <row r="149" s="2" customFormat="1" ht="16.5" customHeight="1">
      <c r="A149" s="37"/>
      <c r="B149" s="188"/>
      <c r="C149" s="227" t="s">
        <v>509</v>
      </c>
      <c r="D149" s="227" t="s">
        <v>175</v>
      </c>
      <c r="E149" s="228" t="s">
        <v>510</v>
      </c>
      <c r="F149" s="229" t="s">
        <v>511</v>
      </c>
      <c r="G149" s="230" t="s">
        <v>216</v>
      </c>
      <c r="H149" s="231">
        <v>60</v>
      </c>
      <c r="I149" s="232"/>
      <c r="J149" s="233">
        <f>ROUND(I149*H149,2)</f>
        <v>0</v>
      </c>
      <c r="K149" s="234"/>
      <c r="L149" s="235"/>
      <c r="M149" s="236" t="s">
        <v>1</v>
      </c>
      <c r="N149" s="237" t="s">
        <v>41</v>
      </c>
      <c r="O149" s="76"/>
      <c r="P149" s="199">
        <f>O149*H149</f>
        <v>0</v>
      </c>
      <c r="Q149" s="199">
        <v>0</v>
      </c>
      <c r="R149" s="199">
        <f>Q149*H149</f>
        <v>0</v>
      </c>
      <c r="S149" s="199">
        <v>0</v>
      </c>
      <c r="T149" s="200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01" t="s">
        <v>158</v>
      </c>
      <c r="AT149" s="201" t="s">
        <v>175</v>
      </c>
      <c r="AU149" s="201" t="s">
        <v>121</v>
      </c>
      <c r="AY149" s="18" t="s">
        <v>119</v>
      </c>
      <c r="BE149" s="202">
        <f>IF(N149="základná",J149,0)</f>
        <v>0</v>
      </c>
      <c r="BF149" s="202">
        <f>IF(N149="znížená",J149,0)</f>
        <v>0</v>
      </c>
      <c r="BG149" s="202">
        <f>IF(N149="zákl. prenesená",J149,0)</f>
        <v>0</v>
      </c>
      <c r="BH149" s="202">
        <f>IF(N149="zníž. prenesená",J149,0)</f>
        <v>0</v>
      </c>
      <c r="BI149" s="202">
        <f>IF(N149="nulová",J149,0)</f>
        <v>0</v>
      </c>
      <c r="BJ149" s="18" t="s">
        <v>121</v>
      </c>
      <c r="BK149" s="202">
        <f>ROUND(I149*H149,2)</f>
        <v>0</v>
      </c>
      <c r="BL149" s="18" t="s">
        <v>126</v>
      </c>
      <c r="BM149" s="201" t="s">
        <v>512</v>
      </c>
    </row>
    <row r="150" s="2" customFormat="1" ht="16.5" customHeight="1">
      <c r="A150" s="37"/>
      <c r="B150" s="188"/>
      <c r="C150" s="227" t="s">
        <v>213</v>
      </c>
      <c r="D150" s="227" t="s">
        <v>175</v>
      </c>
      <c r="E150" s="228" t="s">
        <v>513</v>
      </c>
      <c r="F150" s="229" t="s">
        <v>514</v>
      </c>
      <c r="G150" s="230" t="s">
        <v>216</v>
      </c>
      <c r="H150" s="231">
        <v>100</v>
      </c>
      <c r="I150" s="232"/>
      <c r="J150" s="233">
        <f>ROUND(I150*H150,2)</f>
        <v>0</v>
      </c>
      <c r="K150" s="234"/>
      <c r="L150" s="235"/>
      <c r="M150" s="236" t="s">
        <v>1</v>
      </c>
      <c r="N150" s="237" t="s">
        <v>41</v>
      </c>
      <c r="O150" s="76"/>
      <c r="P150" s="199">
        <f>O150*H150</f>
        <v>0</v>
      </c>
      <c r="Q150" s="199">
        <v>0.00029999999999999997</v>
      </c>
      <c r="R150" s="199">
        <f>Q150*H150</f>
        <v>0.029999999999999999</v>
      </c>
      <c r="S150" s="199">
        <v>0</v>
      </c>
      <c r="T150" s="200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01" t="s">
        <v>158</v>
      </c>
      <c r="AT150" s="201" t="s">
        <v>175</v>
      </c>
      <c r="AU150" s="201" t="s">
        <v>121</v>
      </c>
      <c r="AY150" s="18" t="s">
        <v>119</v>
      </c>
      <c r="BE150" s="202">
        <f>IF(N150="základná",J150,0)</f>
        <v>0</v>
      </c>
      <c r="BF150" s="202">
        <f>IF(N150="znížená",J150,0)</f>
        <v>0</v>
      </c>
      <c r="BG150" s="202">
        <f>IF(N150="zákl. prenesená",J150,0)</f>
        <v>0</v>
      </c>
      <c r="BH150" s="202">
        <f>IF(N150="zníž. prenesená",J150,0)</f>
        <v>0</v>
      </c>
      <c r="BI150" s="202">
        <f>IF(N150="nulová",J150,0)</f>
        <v>0</v>
      </c>
      <c r="BJ150" s="18" t="s">
        <v>121</v>
      </c>
      <c r="BK150" s="202">
        <f>ROUND(I150*H150,2)</f>
        <v>0</v>
      </c>
      <c r="BL150" s="18" t="s">
        <v>126</v>
      </c>
      <c r="BM150" s="201" t="s">
        <v>515</v>
      </c>
    </row>
    <row r="151" s="2" customFormat="1" ht="16.5" customHeight="1">
      <c r="A151" s="37"/>
      <c r="B151" s="188"/>
      <c r="C151" s="227" t="s">
        <v>218</v>
      </c>
      <c r="D151" s="227" t="s">
        <v>175</v>
      </c>
      <c r="E151" s="228" t="s">
        <v>516</v>
      </c>
      <c r="F151" s="229" t="s">
        <v>517</v>
      </c>
      <c r="G151" s="230" t="s">
        <v>216</v>
      </c>
      <c r="H151" s="231">
        <v>45</v>
      </c>
      <c r="I151" s="232"/>
      <c r="J151" s="233">
        <f>ROUND(I151*H151,2)</f>
        <v>0</v>
      </c>
      <c r="K151" s="234"/>
      <c r="L151" s="235"/>
      <c r="M151" s="236" t="s">
        <v>1</v>
      </c>
      <c r="N151" s="237" t="s">
        <v>41</v>
      </c>
      <c r="O151" s="76"/>
      <c r="P151" s="199">
        <f>O151*H151</f>
        <v>0</v>
      </c>
      <c r="Q151" s="199">
        <v>0.00029999999999999997</v>
      </c>
      <c r="R151" s="199">
        <f>Q151*H151</f>
        <v>0.013499999999999998</v>
      </c>
      <c r="S151" s="199">
        <v>0</v>
      </c>
      <c r="T151" s="200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01" t="s">
        <v>158</v>
      </c>
      <c r="AT151" s="201" t="s">
        <v>175</v>
      </c>
      <c r="AU151" s="201" t="s">
        <v>121</v>
      </c>
      <c r="AY151" s="18" t="s">
        <v>119</v>
      </c>
      <c r="BE151" s="202">
        <f>IF(N151="základná",J151,0)</f>
        <v>0</v>
      </c>
      <c r="BF151" s="202">
        <f>IF(N151="znížená",J151,0)</f>
        <v>0</v>
      </c>
      <c r="BG151" s="202">
        <f>IF(N151="zákl. prenesená",J151,0)</f>
        <v>0</v>
      </c>
      <c r="BH151" s="202">
        <f>IF(N151="zníž. prenesená",J151,0)</f>
        <v>0</v>
      </c>
      <c r="BI151" s="202">
        <f>IF(N151="nulová",J151,0)</f>
        <v>0</v>
      </c>
      <c r="BJ151" s="18" t="s">
        <v>121</v>
      </c>
      <c r="BK151" s="202">
        <f>ROUND(I151*H151,2)</f>
        <v>0</v>
      </c>
      <c r="BL151" s="18" t="s">
        <v>126</v>
      </c>
      <c r="BM151" s="201" t="s">
        <v>518</v>
      </c>
    </row>
    <row r="152" s="2" customFormat="1" ht="24" customHeight="1">
      <c r="A152" s="37"/>
      <c r="B152" s="188"/>
      <c r="C152" s="189" t="s">
        <v>222</v>
      </c>
      <c r="D152" s="189" t="s">
        <v>122</v>
      </c>
      <c r="E152" s="190" t="s">
        <v>519</v>
      </c>
      <c r="F152" s="191" t="s">
        <v>520</v>
      </c>
      <c r="G152" s="192" t="s">
        <v>216</v>
      </c>
      <c r="H152" s="193">
        <v>14</v>
      </c>
      <c r="I152" s="194"/>
      <c r="J152" s="195">
        <f>ROUND(I152*H152,2)</f>
        <v>0</v>
      </c>
      <c r="K152" s="196"/>
      <c r="L152" s="38"/>
      <c r="M152" s="197" t="s">
        <v>1</v>
      </c>
      <c r="N152" s="198" t="s">
        <v>41</v>
      </c>
      <c r="O152" s="76"/>
      <c r="P152" s="199">
        <f>O152*H152</f>
        <v>0</v>
      </c>
      <c r="Q152" s="199">
        <v>0</v>
      </c>
      <c r="R152" s="199">
        <f>Q152*H152</f>
        <v>0</v>
      </c>
      <c r="S152" s="199">
        <v>0</v>
      </c>
      <c r="T152" s="200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01" t="s">
        <v>126</v>
      </c>
      <c r="AT152" s="201" t="s">
        <v>122</v>
      </c>
      <c r="AU152" s="201" t="s">
        <v>121</v>
      </c>
      <c r="AY152" s="18" t="s">
        <v>119</v>
      </c>
      <c r="BE152" s="202">
        <f>IF(N152="základná",J152,0)</f>
        <v>0</v>
      </c>
      <c r="BF152" s="202">
        <f>IF(N152="znížená",J152,0)</f>
        <v>0</v>
      </c>
      <c r="BG152" s="202">
        <f>IF(N152="zákl. prenesená",J152,0)</f>
        <v>0</v>
      </c>
      <c r="BH152" s="202">
        <f>IF(N152="zníž. prenesená",J152,0)</f>
        <v>0</v>
      </c>
      <c r="BI152" s="202">
        <f>IF(N152="nulová",J152,0)</f>
        <v>0</v>
      </c>
      <c r="BJ152" s="18" t="s">
        <v>121</v>
      </c>
      <c r="BK152" s="202">
        <f>ROUND(I152*H152,2)</f>
        <v>0</v>
      </c>
      <c r="BL152" s="18" t="s">
        <v>126</v>
      </c>
      <c r="BM152" s="201" t="s">
        <v>521</v>
      </c>
    </row>
    <row r="153" s="2" customFormat="1" ht="16.5" customHeight="1">
      <c r="A153" s="37"/>
      <c r="B153" s="188"/>
      <c r="C153" s="227" t="s">
        <v>226</v>
      </c>
      <c r="D153" s="227" t="s">
        <v>175</v>
      </c>
      <c r="E153" s="228" t="s">
        <v>522</v>
      </c>
      <c r="F153" s="229" t="s">
        <v>523</v>
      </c>
      <c r="G153" s="230" t="s">
        <v>216</v>
      </c>
      <c r="H153" s="231">
        <v>4</v>
      </c>
      <c r="I153" s="232"/>
      <c r="J153" s="233">
        <f>ROUND(I153*H153,2)</f>
        <v>0</v>
      </c>
      <c r="K153" s="234"/>
      <c r="L153" s="235"/>
      <c r="M153" s="236" t="s">
        <v>1</v>
      </c>
      <c r="N153" s="237" t="s">
        <v>41</v>
      </c>
      <c r="O153" s="76"/>
      <c r="P153" s="199">
        <f>O153*H153</f>
        <v>0</v>
      </c>
      <c r="Q153" s="199">
        <v>0.0050000000000000001</v>
      </c>
      <c r="R153" s="199">
        <f>Q153*H153</f>
        <v>0.02</v>
      </c>
      <c r="S153" s="199">
        <v>0</v>
      </c>
      <c r="T153" s="200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01" t="s">
        <v>158</v>
      </c>
      <c r="AT153" s="201" t="s">
        <v>175</v>
      </c>
      <c r="AU153" s="201" t="s">
        <v>121</v>
      </c>
      <c r="AY153" s="18" t="s">
        <v>119</v>
      </c>
      <c r="BE153" s="202">
        <f>IF(N153="základná",J153,0)</f>
        <v>0</v>
      </c>
      <c r="BF153" s="202">
        <f>IF(N153="znížená",J153,0)</f>
        <v>0</v>
      </c>
      <c r="BG153" s="202">
        <f>IF(N153="zákl. prenesená",J153,0)</f>
        <v>0</v>
      </c>
      <c r="BH153" s="202">
        <f>IF(N153="zníž. prenesená",J153,0)</f>
        <v>0</v>
      </c>
      <c r="BI153" s="202">
        <f>IF(N153="nulová",J153,0)</f>
        <v>0</v>
      </c>
      <c r="BJ153" s="18" t="s">
        <v>121</v>
      </c>
      <c r="BK153" s="202">
        <f>ROUND(I153*H153,2)</f>
        <v>0</v>
      </c>
      <c r="BL153" s="18" t="s">
        <v>126</v>
      </c>
      <c r="BM153" s="201" t="s">
        <v>524</v>
      </c>
    </row>
    <row r="154" s="2" customFormat="1" ht="16.5" customHeight="1">
      <c r="A154" s="37"/>
      <c r="B154" s="188"/>
      <c r="C154" s="227" t="s">
        <v>230</v>
      </c>
      <c r="D154" s="227" t="s">
        <v>175</v>
      </c>
      <c r="E154" s="228" t="s">
        <v>525</v>
      </c>
      <c r="F154" s="229" t="s">
        <v>526</v>
      </c>
      <c r="G154" s="230" t="s">
        <v>216</v>
      </c>
      <c r="H154" s="231">
        <v>4</v>
      </c>
      <c r="I154" s="232"/>
      <c r="J154" s="233">
        <f>ROUND(I154*H154,2)</f>
        <v>0</v>
      </c>
      <c r="K154" s="234"/>
      <c r="L154" s="235"/>
      <c r="M154" s="236" t="s">
        <v>1</v>
      </c>
      <c r="N154" s="237" t="s">
        <v>41</v>
      </c>
      <c r="O154" s="76"/>
      <c r="P154" s="199">
        <f>O154*H154</f>
        <v>0</v>
      </c>
      <c r="Q154" s="199">
        <v>0.00040000000000000002</v>
      </c>
      <c r="R154" s="199">
        <f>Q154*H154</f>
        <v>0.0016000000000000001</v>
      </c>
      <c r="S154" s="199">
        <v>0</v>
      </c>
      <c r="T154" s="200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01" t="s">
        <v>158</v>
      </c>
      <c r="AT154" s="201" t="s">
        <v>175</v>
      </c>
      <c r="AU154" s="201" t="s">
        <v>121</v>
      </c>
      <c r="AY154" s="18" t="s">
        <v>119</v>
      </c>
      <c r="BE154" s="202">
        <f>IF(N154="základná",J154,0)</f>
        <v>0</v>
      </c>
      <c r="BF154" s="202">
        <f>IF(N154="znížená",J154,0)</f>
        <v>0</v>
      </c>
      <c r="BG154" s="202">
        <f>IF(N154="zákl. prenesená",J154,0)</f>
        <v>0</v>
      </c>
      <c r="BH154" s="202">
        <f>IF(N154="zníž. prenesená",J154,0)</f>
        <v>0</v>
      </c>
      <c r="BI154" s="202">
        <f>IF(N154="nulová",J154,0)</f>
        <v>0</v>
      </c>
      <c r="BJ154" s="18" t="s">
        <v>121</v>
      </c>
      <c r="BK154" s="202">
        <f>ROUND(I154*H154,2)</f>
        <v>0</v>
      </c>
      <c r="BL154" s="18" t="s">
        <v>126</v>
      </c>
      <c r="BM154" s="201" t="s">
        <v>527</v>
      </c>
    </row>
    <row r="155" s="2" customFormat="1" ht="16.5" customHeight="1">
      <c r="A155" s="37"/>
      <c r="B155" s="188"/>
      <c r="C155" s="227" t="s">
        <v>293</v>
      </c>
      <c r="D155" s="227" t="s">
        <v>175</v>
      </c>
      <c r="E155" s="228" t="s">
        <v>528</v>
      </c>
      <c r="F155" s="229" t="s">
        <v>529</v>
      </c>
      <c r="G155" s="230" t="s">
        <v>216</v>
      </c>
      <c r="H155" s="231">
        <v>6</v>
      </c>
      <c r="I155" s="232"/>
      <c r="J155" s="233">
        <f>ROUND(I155*H155,2)</f>
        <v>0</v>
      </c>
      <c r="K155" s="234"/>
      <c r="L155" s="235"/>
      <c r="M155" s="236" t="s">
        <v>1</v>
      </c>
      <c r="N155" s="237" t="s">
        <v>41</v>
      </c>
      <c r="O155" s="76"/>
      <c r="P155" s="199">
        <f>O155*H155</f>
        <v>0</v>
      </c>
      <c r="Q155" s="199">
        <v>0.00040000000000000002</v>
      </c>
      <c r="R155" s="199">
        <f>Q155*H155</f>
        <v>0.0024000000000000002</v>
      </c>
      <c r="S155" s="199">
        <v>0</v>
      </c>
      <c r="T155" s="200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01" t="s">
        <v>158</v>
      </c>
      <c r="AT155" s="201" t="s">
        <v>175</v>
      </c>
      <c r="AU155" s="201" t="s">
        <v>121</v>
      </c>
      <c r="AY155" s="18" t="s">
        <v>119</v>
      </c>
      <c r="BE155" s="202">
        <f>IF(N155="základná",J155,0)</f>
        <v>0</v>
      </c>
      <c r="BF155" s="202">
        <f>IF(N155="znížená",J155,0)</f>
        <v>0</v>
      </c>
      <c r="BG155" s="202">
        <f>IF(N155="zákl. prenesená",J155,0)</f>
        <v>0</v>
      </c>
      <c r="BH155" s="202">
        <f>IF(N155="zníž. prenesená",J155,0)</f>
        <v>0</v>
      </c>
      <c r="BI155" s="202">
        <f>IF(N155="nulová",J155,0)</f>
        <v>0</v>
      </c>
      <c r="BJ155" s="18" t="s">
        <v>121</v>
      </c>
      <c r="BK155" s="202">
        <f>ROUND(I155*H155,2)</f>
        <v>0</v>
      </c>
      <c r="BL155" s="18" t="s">
        <v>126</v>
      </c>
      <c r="BM155" s="201" t="s">
        <v>530</v>
      </c>
    </row>
    <row r="156" s="2" customFormat="1" ht="24" customHeight="1">
      <c r="A156" s="37"/>
      <c r="B156" s="188"/>
      <c r="C156" s="189" t="s">
        <v>234</v>
      </c>
      <c r="D156" s="189" t="s">
        <v>122</v>
      </c>
      <c r="E156" s="190" t="s">
        <v>531</v>
      </c>
      <c r="F156" s="191" t="s">
        <v>532</v>
      </c>
      <c r="G156" s="192" t="s">
        <v>216</v>
      </c>
      <c r="H156" s="193">
        <v>42</v>
      </c>
      <c r="I156" s="194"/>
      <c r="J156" s="195">
        <f>ROUND(I156*H156,2)</f>
        <v>0</v>
      </c>
      <c r="K156" s="196"/>
      <c r="L156" s="38"/>
      <c r="M156" s="197" t="s">
        <v>1</v>
      </c>
      <c r="N156" s="198" t="s">
        <v>41</v>
      </c>
      <c r="O156" s="76"/>
      <c r="P156" s="199">
        <f>O156*H156</f>
        <v>0</v>
      </c>
      <c r="Q156" s="199">
        <v>0.00048000000000000001</v>
      </c>
      <c r="R156" s="199">
        <f>Q156*H156</f>
        <v>0.020160000000000001</v>
      </c>
      <c r="S156" s="199">
        <v>0</v>
      </c>
      <c r="T156" s="200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01" t="s">
        <v>126</v>
      </c>
      <c r="AT156" s="201" t="s">
        <v>122</v>
      </c>
      <c r="AU156" s="201" t="s">
        <v>121</v>
      </c>
      <c r="AY156" s="18" t="s">
        <v>119</v>
      </c>
      <c r="BE156" s="202">
        <f>IF(N156="základná",J156,0)</f>
        <v>0</v>
      </c>
      <c r="BF156" s="202">
        <f>IF(N156="znížená",J156,0)</f>
        <v>0</v>
      </c>
      <c r="BG156" s="202">
        <f>IF(N156="zákl. prenesená",J156,0)</f>
        <v>0</v>
      </c>
      <c r="BH156" s="202">
        <f>IF(N156="zníž. prenesená",J156,0)</f>
        <v>0</v>
      </c>
      <c r="BI156" s="202">
        <f>IF(N156="nulová",J156,0)</f>
        <v>0</v>
      </c>
      <c r="BJ156" s="18" t="s">
        <v>121</v>
      </c>
      <c r="BK156" s="202">
        <f>ROUND(I156*H156,2)</f>
        <v>0</v>
      </c>
      <c r="BL156" s="18" t="s">
        <v>126</v>
      </c>
      <c r="BM156" s="201" t="s">
        <v>533</v>
      </c>
    </row>
    <row r="157" s="2" customFormat="1" ht="24" customHeight="1">
      <c r="A157" s="37"/>
      <c r="B157" s="188"/>
      <c r="C157" s="227" t="s">
        <v>238</v>
      </c>
      <c r="D157" s="227" t="s">
        <v>175</v>
      </c>
      <c r="E157" s="228" t="s">
        <v>534</v>
      </c>
      <c r="F157" s="229" t="s">
        <v>535</v>
      </c>
      <c r="G157" s="230" t="s">
        <v>216</v>
      </c>
      <c r="H157" s="231">
        <v>42.420000000000002</v>
      </c>
      <c r="I157" s="232"/>
      <c r="J157" s="233">
        <f>ROUND(I157*H157,2)</f>
        <v>0</v>
      </c>
      <c r="K157" s="234"/>
      <c r="L157" s="235"/>
      <c r="M157" s="236" t="s">
        <v>1</v>
      </c>
      <c r="N157" s="237" t="s">
        <v>41</v>
      </c>
      <c r="O157" s="76"/>
      <c r="P157" s="199">
        <f>O157*H157</f>
        <v>0</v>
      </c>
      <c r="Q157" s="199">
        <v>0.012</v>
      </c>
      <c r="R157" s="199">
        <f>Q157*H157</f>
        <v>0.50904000000000005</v>
      </c>
      <c r="S157" s="199">
        <v>0</v>
      </c>
      <c r="T157" s="200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01" t="s">
        <v>158</v>
      </c>
      <c r="AT157" s="201" t="s">
        <v>175</v>
      </c>
      <c r="AU157" s="201" t="s">
        <v>121</v>
      </c>
      <c r="AY157" s="18" t="s">
        <v>119</v>
      </c>
      <c r="BE157" s="202">
        <f>IF(N157="základná",J157,0)</f>
        <v>0</v>
      </c>
      <c r="BF157" s="202">
        <f>IF(N157="znížená",J157,0)</f>
        <v>0</v>
      </c>
      <c r="BG157" s="202">
        <f>IF(N157="zákl. prenesená",J157,0)</f>
        <v>0</v>
      </c>
      <c r="BH157" s="202">
        <f>IF(N157="zníž. prenesená",J157,0)</f>
        <v>0</v>
      </c>
      <c r="BI157" s="202">
        <f>IF(N157="nulová",J157,0)</f>
        <v>0</v>
      </c>
      <c r="BJ157" s="18" t="s">
        <v>121</v>
      </c>
      <c r="BK157" s="202">
        <f>ROUND(I157*H157,2)</f>
        <v>0</v>
      </c>
      <c r="BL157" s="18" t="s">
        <v>126</v>
      </c>
      <c r="BM157" s="201" t="s">
        <v>536</v>
      </c>
    </row>
    <row r="158" s="14" customFormat="1">
      <c r="A158" s="14"/>
      <c r="B158" s="211"/>
      <c r="C158" s="14"/>
      <c r="D158" s="204" t="s">
        <v>128</v>
      </c>
      <c r="E158" s="14"/>
      <c r="F158" s="213" t="s">
        <v>537</v>
      </c>
      <c r="G158" s="14"/>
      <c r="H158" s="214">
        <v>42.420000000000002</v>
      </c>
      <c r="I158" s="215"/>
      <c r="J158" s="14"/>
      <c r="K158" s="14"/>
      <c r="L158" s="211"/>
      <c r="M158" s="216"/>
      <c r="N158" s="217"/>
      <c r="O158" s="217"/>
      <c r="P158" s="217"/>
      <c r="Q158" s="217"/>
      <c r="R158" s="217"/>
      <c r="S158" s="217"/>
      <c r="T158" s="218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12" t="s">
        <v>128</v>
      </c>
      <c r="AU158" s="212" t="s">
        <v>121</v>
      </c>
      <c r="AV158" s="14" t="s">
        <v>121</v>
      </c>
      <c r="AW158" s="14" t="s">
        <v>3</v>
      </c>
      <c r="AX158" s="14" t="s">
        <v>83</v>
      </c>
      <c r="AY158" s="212" t="s">
        <v>119</v>
      </c>
    </row>
    <row r="159" s="2" customFormat="1" ht="24" customHeight="1">
      <c r="A159" s="37"/>
      <c r="B159" s="188"/>
      <c r="C159" s="189" t="s">
        <v>280</v>
      </c>
      <c r="D159" s="189" t="s">
        <v>122</v>
      </c>
      <c r="E159" s="190" t="s">
        <v>538</v>
      </c>
      <c r="F159" s="191" t="s">
        <v>539</v>
      </c>
      <c r="G159" s="192" t="s">
        <v>216</v>
      </c>
      <c r="H159" s="193">
        <v>42</v>
      </c>
      <c r="I159" s="194"/>
      <c r="J159" s="195">
        <f>ROUND(I159*H159,2)</f>
        <v>0</v>
      </c>
      <c r="K159" s="196"/>
      <c r="L159" s="38"/>
      <c r="M159" s="197" t="s">
        <v>1</v>
      </c>
      <c r="N159" s="198" t="s">
        <v>41</v>
      </c>
      <c r="O159" s="76"/>
      <c r="P159" s="199">
        <f>O159*H159</f>
        <v>0</v>
      </c>
      <c r="Q159" s="199">
        <v>0</v>
      </c>
      <c r="R159" s="199">
        <f>Q159*H159</f>
        <v>0</v>
      </c>
      <c r="S159" s="199">
        <v>0</v>
      </c>
      <c r="T159" s="200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01" t="s">
        <v>126</v>
      </c>
      <c r="AT159" s="201" t="s">
        <v>122</v>
      </c>
      <c r="AU159" s="201" t="s">
        <v>121</v>
      </c>
      <c r="AY159" s="18" t="s">
        <v>119</v>
      </c>
      <c r="BE159" s="202">
        <f>IF(N159="základná",J159,0)</f>
        <v>0</v>
      </c>
      <c r="BF159" s="202">
        <f>IF(N159="znížená",J159,0)</f>
        <v>0</v>
      </c>
      <c r="BG159" s="202">
        <f>IF(N159="zákl. prenesená",J159,0)</f>
        <v>0</v>
      </c>
      <c r="BH159" s="202">
        <f>IF(N159="zníž. prenesená",J159,0)</f>
        <v>0</v>
      </c>
      <c r="BI159" s="202">
        <f>IF(N159="nulová",J159,0)</f>
        <v>0</v>
      </c>
      <c r="BJ159" s="18" t="s">
        <v>121</v>
      </c>
      <c r="BK159" s="202">
        <f>ROUND(I159*H159,2)</f>
        <v>0</v>
      </c>
      <c r="BL159" s="18" t="s">
        <v>126</v>
      </c>
      <c r="BM159" s="201" t="s">
        <v>540</v>
      </c>
    </row>
    <row r="160" s="2" customFormat="1" ht="24" customHeight="1">
      <c r="A160" s="37"/>
      <c r="B160" s="188"/>
      <c r="C160" s="189" t="s">
        <v>251</v>
      </c>
      <c r="D160" s="189" t="s">
        <v>122</v>
      </c>
      <c r="E160" s="190" t="s">
        <v>541</v>
      </c>
      <c r="F160" s="191" t="s">
        <v>542</v>
      </c>
      <c r="G160" s="192" t="s">
        <v>205</v>
      </c>
      <c r="H160" s="193">
        <v>19.600000000000001</v>
      </c>
      <c r="I160" s="194"/>
      <c r="J160" s="195">
        <f>ROUND(I160*H160,2)</f>
        <v>0</v>
      </c>
      <c r="K160" s="196"/>
      <c r="L160" s="38"/>
      <c r="M160" s="197" t="s">
        <v>1</v>
      </c>
      <c r="N160" s="198" t="s">
        <v>41</v>
      </c>
      <c r="O160" s="76"/>
      <c r="P160" s="199">
        <f>O160*H160</f>
        <v>0</v>
      </c>
      <c r="Q160" s="199">
        <v>0</v>
      </c>
      <c r="R160" s="199">
        <f>Q160*H160</f>
        <v>0</v>
      </c>
      <c r="S160" s="199">
        <v>0</v>
      </c>
      <c r="T160" s="200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01" t="s">
        <v>126</v>
      </c>
      <c r="AT160" s="201" t="s">
        <v>122</v>
      </c>
      <c r="AU160" s="201" t="s">
        <v>121</v>
      </c>
      <c r="AY160" s="18" t="s">
        <v>119</v>
      </c>
      <c r="BE160" s="202">
        <f>IF(N160="základná",J160,0)</f>
        <v>0</v>
      </c>
      <c r="BF160" s="202">
        <f>IF(N160="znížená",J160,0)</f>
        <v>0</v>
      </c>
      <c r="BG160" s="202">
        <f>IF(N160="zákl. prenesená",J160,0)</f>
        <v>0</v>
      </c>
      <c r="BH160" s="202">
        <f>IF(N160="zníž. prenesená",J160,0)</f>
        <v>0</v>
      </c>
      <c r="BI160" s="202">
        <f>IF(N160="nulová",J160,0)</f>
        <v>0</v>
      </c>
      <c r="BJ160" s="18" t="s">
        <v>121</v>
      </c>
      <c r="BK160" s="202">
        <f>ROUND(I160*H160,2)</f>
        <v>0</v>
      </c>
      <c r="BL160" s="18" t="s">
        <v>126</v>
      </c>
      <c r="BM160" s="201" t="s">
        <v>543</v>
      </c>
    </row>
    <row r="161" s="14" customFormat="1">
      <c r="A161" s="14"/>
      <c r="B161" s="211"/>
      <c r="C161" s="14"/>
      <c r="D161" s="204" t="s">
        <v>128</v>
      </c>
      <c r="E161" s="212" t="s">
        <v>1</v>
      </c>
      <c r="F161" s="213" t="s">
        <v>544</v>
      </c>
      <c r="G161" s="14"/>
      <c r="H161" s="214">
        <v>19.600000000000001</v>
      </c>
      <c r="I161" s="215"/>
      <c r="J161" s="14"/>
      <c r="K161" s="14"/>
      <c r="L161" s="211"/>
      <c r="M161" s="216"/>
      <c r="N161" s="217"/>
      <c r="O161" s="217"/>
      <c r="P161" s="217"/>
      <c r="Q161" s="217"/>
      <c r="R161" s="217"/>
      <c r="S161" s="217"/>
      <c r="T161" s="218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12" t="s">
        <v>128</v>
      </c>
      <c r="AU161" s="212" t="s">
        <v>121</v>
      </c>
      <c r="AV161" s="14" t="s">
        <v>121</v>
      </c>
      <c r="AW161" s="14" t="s">
        <v>31</v>
      </c>
      <c r="AX161" s="14" t="s">
        <v>75</v>
      </c>
      <c r="AY161" s="212" t="s">
        <v>119</v>
      </c>
    </row>
    <row r="162" s="15" customFormat="1">
      <c r="A162" s="15"/>
      <c r="B162" s="219"/>
      <c r="C162" s="15"/>
      <c r="D162" s="204" t="s">
        <v>128</v>
      </c>
      <c r="E162" s="220" t="s">
        <v>1</v>
      </c>
      <c r="F162" s="221" t="s">
        <v>135</v>
      </c>
      <c r="G162" s="15"/>
      <c r="H162" s="222">
        <v>19.600000000000001</v>
      </c>
      <c r="I162" s="223"/>
      <c r="J162" s="15"/>
      <c r="K162" s="15"/>
      <c r="L162" s="219"/>
      <c r="M162" s="224"/>
      <c r="N162" s="225"/>
      <c r="O162" s="225"/>
      <c r="P162" s="225"/>
      <c r="Q162" s="225"/>
      <c r="R162" s="225"/>
      <c r="S162" s="225"/>
      <c r="T162" s="226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20" t="s">
        <v>128</v>
      </c>
      <c r="AU162" s="220" t="s">
        <v>121</v>
      </c>
      <c r="AV162" s="15" t="s">
        <v>126</v>
      </c>
      <c r="AW162" s="15" t="s">
        <v>31</v>
      </c>
      <c r="AX162" s="15" t="s">
        <v>83</v>
      </c>
      <c r="AY162" s="220" t="s">
        <v>119</v>
      </c>
    </row>
    <row r="163" s="2" customFormat="1" ht="16.5" customHeight="1">
      <c r="A163" s="37"/>
      <c r="B163" s="188"/>
      <c r="C163" s="227" t="s">
        <v>256</v>
      </c>
      <c r="D163" s="227" t="s">
        <v>175</v>
      </c>
      <c r="E163" s="228" t="s">
        <v>545</v>
      </c>
      <c r="F163" s="229" t="s">
        <v>546</v>
      </c>
      <c r="G163" s="230" t="s">
        <v>547</v>
      </c>
      <c r="H163" s="231">
        <v>692.86000000000001</v>
      </c>
      <c r="I163" s="232"/>
      <c r="J163" s="233">
        <f>ROUND(I163*H163,2)</f>
        <v>0</v>
      </c>
      <c r="K163" s="234"/>
      <c r="L163" s="235"/>
      <c r="M163" s="236" t="s">
        <v>1</v>
      </c>
      <c r="N163" s="237" t="s">
        <v>41</v>
      </c>
      <c r="O163" s="76"/>
      <c r="P163" s="199">
        <f>O163*H163</f>
        <v>0</v>
      </c>
      <c r="Q163" s="199">
        <v>0.00029999999999999997</v>
      </c>
      <c r="R163" s="199">
        <f>Q163*H163</f>
        <v>0.20785799999999999</v>
      </c>
      <c r="S163" s="199">
        <v>0</v>
      </c>
      <c r="T163" s="200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01" t="s">
        <v>158</v>
      </c>
      <c r="AT163" s="201" t="s">
        <v>175</v>
      </c>
      <c r="AU163" s="201" t="s">
        <v>121</v>
      </c>
      <c r="AY163" s="18" t="s">
        <v>119</v>
      </c>
      <c r="BE163" s="202">
        <f>IF(N163="základná",J163,0)</f>
        <v>0</v>
      </c>
      <c r="BF163" s="202">
        <f>IF(N163="znížená",J163,0)</f>
        <v>0</v>
      </c>
      <c r="BG163" s="202">
        <f>IF(N163="zákl. prenesená",J163,0)</f>
        <v>0</v>
      </c>
      <c r="BH163" s="202">
        <f>IF(N163="zníž. prenesená",J163,0)</f>
        <v>0</v>
      </c>
      <c r="BI163" s="202">
        <f>IF(N163="nulová",J163,0)</f>
        <v>0</v>
      </c>
      <c r="BJ163" s="18" t="s">
        <v>121</v>
      </c>
      <c r="BK163" s="202">
        <f>ROUND(I163*H163,2)</f>
        <v>0</v>
      </c>
      <c r="BL163" s="18" t="s">
        <v>126</v>
      </c>
      <c r="BM163" s="201" t="s">
        <v>548</v>
      </c>
    </row>
    <row r="164" s="14" customFormat="1">
      <c r="A164" s="14"/>
      <c r="B164" s="211"/>
      <c r="C164" s="14"/>
      <c r="D164" s="204" t="s">
        <v>128</v>
      </c>
      <c r="E164" s="14"/>
      <c r="F164" s="213" t="s">
        <v>549</v>
      </c>
      <c r="G164" s="14"/>
      <c r="H164" s="214">
        <v>692.86000000000001</v>
      </c>
      <c r="I164" s="215"/>
      <c r="J164" s="14"/>
      <c r="K164" s="14"/>
      <c r="L164" s="211"/>
      <c r="M164" s="216"/>
      <c r="N164" s="217"/>
      <c r="O164" s="217"/>
      <c r="P164" s="217"/>
      <c r="Q164" s="217"/>
      <c r="R164" s="217"/>
      <c r="S164" s="217"/>
      <c r="T164" s="218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12" t="s">
        <v>128</v>
      </c>
      <c r="AU164" s="212" t="s">
        <v>121</v>
      </c>
      <c r="AV164" s="14" t="s">
        <v>121</v>
      </c>
      <c r="AW164" s="14" t="s">
        <v>3</v>
      </c>
      <c r="AX164" s="14" t="s">
        <v>83</v>
      </c>
      <c r="AY164" s="212" t="s">
        <v>119</v>
      </c>
    </row>
    <row r="165" s="12" customFormat="1" ht="22.8" customHeight="1">
      <c r="A165" s="12"/>
      <c r="B165" s="175"/>
      <c r="C165" s="12"/>
      <c r="D165" s="176" t="s">
        <v>74</v>
      </c>
      <c r="E165" s="186" t="s">
        <v>121</v>
      </c>
      <c r="F165" s="186" t="s">
        <v>250</v>
      </c>
      <c r="G165" s="12"/>
      <c r="H165" s="12"/>
      <c r="I165" s="178"/>
      <c r="J165" s="187">
        <f>BK165</f>
        <v>0</v>
      </c>
      <c r="K165" s="12"/>
      <c r="L165" s="175"/>
      <c r="M165" s="180"/>
      <c r="N165" s="181"/>
      <c r="O165" s="181"/>
      <c r="P165" s="182">
        <f>SUM(P166:P173)</f>
        <v>0</v>
      </c>
      <c r="Q165" s="181"/>
      <c r="R165" s="182">
        <f>SUM(R166:R173)</f>
        <v>0.057224700000000003</v>
      </c>
      <c r="S165" s="181"/>
      <c r="T165" s="183">
        <f>SUM(T166:T173)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176" t="s">
        <v>83</v>
      </c>
      <c r="AT165" s="184" t="s">
        <v>74</v>
      </c>
      <c r="AU165" s="184" t="s">
        <v>83</v>
      </c>
      <c r="AY165" s="176" t="s">
        <v>119</v>
      </c>
      <c r="BK165" s="185">
        <f>SUM(BK166:BK173)</f>
        <v>0</v>
      </c>
    </row>
    <row r="166" s="2" customFormat="1" ht="24" customHeight="1">
      <c r="A166" s="37"/>
      <c r="B166" s="188"/>
      <c r="C166" s="189" t="s">
        <v>263</v>
      </c>
      <c r="D166" s="189" t="s">
        <v>122</v>
      </c>
      <c r="E166" s="190" t="s">
        <v>550</v>
      </c>
      <c r="F166" s="191" t="s">
        <v>551</v>
      </c>
      <c r="G166" s="192" t="s">
        <v>205</v>
      </c>
      <c r="H166" s="193">
        <v>130.65000000000001</v>
      </c>
      <c r="I166" s="194"/>
      <c r="J166" s="195">
        <f>ROUND(I166*H166,2)</f>
        <v>0</v>
      </c>
      <c r="K166" s="196"/>
      <c r="L166" s="38"/>
      <c r="M166" s="197" t="s">
        <v>1</v>
      </c>
      <c r="N166" s="198" t="s">
        <v>41</v>
      </c>
      <c r="O166" s="76"/>
      <c r="P166" s="199">
        <f>O166*H166</f>
        <v>0</v>
      </c>
      <c r="Q166" s="199">
        <v>3.0000000000000001E-05</v>
      </c>
      <c r="R166" s="199">
        <f>Q166*H166</f>
        <v>0.0039195000000000002</v>
      </c>
      <c r="S166" s="199">
        <v>0</v>
      </c>
      <c r="T166" s="200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01" t="s">
        <v>126</v>
      </c>
      <c r="AT166" s="201" t="s">
        <v>122</v>
      </c>
      <c r="AU166" s="201" t="s">
        <v>121</v>
      </c>
      <c r="AY166" s="18" t="s">
        <v>119</v>
      </c>
      <c r="BE166" s="202">
        <f>IF(N166="základná",J166,0)</f>
        <v>0</v>
      </c>
      <c r="BF166" s="202">
        <f>IF(N166="znížená",J166,0)</f>
        <v>0</v>
      </c>
      <c r="BG166" s="202">
        <f>IF(N166="zákl. prenesená",J166,0)</f>
        <v>0</v>
      </c>
      <c r="BH166" s="202">
        <f>IF(N166="zníž. prenesená",J166,0)</f>
        <v>0</v>
      </c>
      <c r="BI166" s="202">
        <f>IF(N166="nulová",J166,0)</f>
        <v>0</v>
      </c>
      <c r="BJ166" s="18" t="s">
        <v>121</v>
      </c>
      <c r="BK166" s="202">
        <f>ROUND(I166*H166,2)</f>
        <v>0</v>
      </c>
      <c r="BL166" s="18" t="s">
        <v>126</v>
      </c>
      <c r="BM166" s="201" t="s">
        <v>552</v>
      </c>
    </row>
    <row r="167" s="14" customFormat="1">
      <c r="A167" s="14"/>
      <c r="B167" s="211"/>
      <c r="C167" s="14"/>
      <c r="D167" s="204" t="s">
        <v>128</v>
      </c>
      <c r="E167" s="212" t="s">
        <v>1</v>
      </c>
      <c r="F167" s="213" t="s">
        <v>544</v>
      </c>
      <c r="G167" s="14"/>
      <c r="H167" s="214">
        <v>19.600000000000001</v>
      </c>
      <c r="I167" s="215"/>
      <c r="J167" s="14"/>
      <c r="K167" s="14"/>
      <c r="L167" s="211"/>
      <c r="M167" s="216"/>
      <c r="N167" s="217"/>
      <c r="O167" s="217"/>
      <c r="P167" s="217"/>
      <c r="Q167" s="217"/>
      <c r="R167" s="217"/>
      <c r="S167" s="217"/>
      <c r="T167" s="218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12" t="s">
        <v>128</v>
      </c>
      <c r="AU167" s="212" t="s">
        <v>121</v>
      </c>
      <c r="AV167" s="14" t="s">
        <v>121</v>
      </c>
      <c r="AW167" s="14" t="s">
        <v>31</v>
      </c>
      <c r="AX167" s="14" t="s">
        <v>75</v>
      </c>
      <c r="AY167" s="212" t="s">
        <v>119</v>
      </c>
    </row>
    <row r="168" s="14" customFormat="1">
      <c r="A168" s="14"/>
      <c r="B168" s="211"/>
      <c r="C168" s="14"/>
      <c r="D168" s="204" t="s">
        <v>128</v>
      </c>
      <c r="E168" s="212" t="s">
        <v>1</v>
      </c>
      <c r="F168" s="213" t="s">
        <v>553</v>
      </c>
      <c r="G168" s="14"/>
      <c r="H168" s="214">
        <v>39.149999999999999</v>
      </c>
      <c r="I168" s="215"/>
      <c r="J168" s="14"/>
      <c r="K168" s="14"/>
      <c r="L168" s="211"/>
      <c r="M168" s="216"/>
      <c r="N168" s="217"/>
      <c r="O168" s="217"/>
      <c r="P168" s="217"/>
      <c r="Q168" s="217"/>
      <c r="R168" s="217"/>
      <c r="S168" s="217"/>
      <c r="T168" s="218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12" t="s">
        <v>128</v>
      </c>
      <c r="AU168" s="212" t="s">
        <v>121</v>
      </c>
      <c r="AV168" s="14" t="s">
        <v>121</v>
      </c>
      <c r="AW168" s="14" t="s">
        <v>31</v>
      </c>
      <c r="AX168" s="14" t="s">
        <v>75</v>
      </c>
      <c r="AY168" s="212" t="s">
        <v>119</v>
      </c>
    </row>
    <row r="169" s="14" customFormat="1">
      <c r="A169" s="14"/>
      <c r="B169" s="211"/>
      <c r="C169" s="14"/>
      <c r="D169" s="204" t="s">
        <v>128</v>
      </c>
      <c r="E169" s="212" t="s">
        <v>1</v>
      </c>
      <c r="F169" s="213" t="s">
        <v>554</v>
      </c>
      <c r="G169" s="14"/>
      <c r="H169" s="214">
        <v>51</v>
      </c>
      <c r="I169" s="215"/>
      <c r="J169" s="14"/>
      <c r="K169" s="14"/>
      <c r="L169" s="211"/>
      <c r="M169" s="216"/>
      <c r="N169" s="217"/>
      <c r="O169" s="217"/>
      <c r="P169" s="217"/>
      <c r="Q169" s="217"/>
      <c r="R169" s="217"/>
      <c r="S169" s="217"/>
      <c r="T169" s="218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12" t="s">
        <v>128</v>
      </c>
      <c r="AU169" s="212" t="s">
        <v>121</v>
      </c>
      <c r="AV169" s="14" t="s">
        <v>121</v>
      </c>
      <c r="AW169" s="14" t="s">
        <v>31</v>
      </c>
      <c r="AX169" s="14" t="s">
        <v>75</v>
      </c>
      <c r="AY169" s="212" t="s">
        <v>119</v>
      </c>
    </row>
    <row r="170" s="14" customFormat="1">
      <c r="A170" s="14"/>
      <c r="B170" s="211"/>
      <c r="C170" s="14"/>
      <c r="D170" s="204" t="s">
        <v>128</v>
      </c>
      <c r="E170" s="212" t="s">
        <v>1</v>
      </c>
      <c r="F170" s="213" t="s">
        <v>555</v>
      </c>
      <c r="G170" s="14"/>
      <c r="H170" s="214">
        <v>20.899999999999999</v>
      </c>
      <c r="I170" s="215"/>
      <c r="J170" s="14"/>
      <c r="K170" s="14"/>
      <c r="L170" s="211"/>
      <c r="M170" s="216"/>
      <c r="N170" s="217"/>
      <c r="O170" s="217"/>
      <c r="P170" s="217"/>
      <c r="Q170" s="217"/>
      <c r="R170" s="217"/>
      <c r="S170" s="217"/>
      <c r="T170" s="218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12" t="s">
        <v>128</v>
      </c>
      <c r="AU170" s="212" t="s">
        <v>121</v>
      </c>
      <c r="AV170" s="14" t="s">
        <v>121</v>
      </c>
      <c r="AW170" s="14" t="s">
        <v>31</v>
      </c>
      <c r="AX170" s="14" t="s">
        <v>75</v>
      </c>
      <c r="AY170" s="212" t="s">
        <v>119</v>
      </c>
    </row>
    <row r="171" s="15" customFormat="1">
      <c r="A171" s="15"/>
      <c r="B171" s="219"/>
      <c r="C171" s="15"/>
      <c r="D171" s="204" t="s">
        <v>128</v>
      </c>
      <c r="E171" s="220" t="s">
        <v>1</v>
      </c>
      <c r="F171" s="221" t="s">
        <v>135</v>
      </c>
      <c r="G171" s="15"/>
      <c r="H171" s="222">
        <v>130.65000000000001</v>
      </c>
      <c r="I171" s="223"/>
      <c r="J171" s="15"/>
      <c r="K171" s="15"/>
      <c r="L171" s="219"/>
      <c r="M171" s="224"/>
      <c r="N171" s="225"/>
      <c r="O171" s="225"/>
      <c r="P171" s="225"/>
      <c r="Q171" s="225"/>
      <c r="R171" s="225"/>
      <c r="S171" s="225"/>
      <c r="T171" s="226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T171" s="220" t="s">
        <v>128</v>
      </c>
      <c r="AU171" s="220" t="s">
        <v>121</v>
      </c>
      <c r="AV171" s="15" t="s">
        <v>126</v>
      </c>
      <c r="AW171" s="15" t="s">
        <v>31</v>
      </c>
      <c r="AX171" s="15" t="s">
        <v>83</v>
      </c>
      <c r="AY171" s="220" t="s">
        <v>119</v>
      </c>
    </row>
    <row r="172" s="2" customFormat="1" ht="16.5" customHeight="1">
      <c r="A172" s="37"/>
      <c r="B172" s="188"/>
      <c r="C172" s="227" t="s">
        <v>246</v>
      </c>
      <c r="D172" s="227" t="s">
        <v>175</v>
      </c>
      <c r="E172" s="228" t="s">
        <v>257</v>
      </c>
      <c r="F172" s="229" t="s">
        <v>258</v>
      </c>
      <c r="G172" s="230" t="s">
        <v>205</v>
      </c>
      <c r="H172" s="231">
        <v>133.26300000000001</v>
      </c>
      <c r="I172" s="232"/>
      <c r="J172" s="233">
        <f>ROUND(I172*H172,2)</f>
        <v>0</v>
      </c>
      <c r="K172" s="234"/>
      <c r="L172" s="235"/>
      <c r="M172" s="236" t="s">
        <v>1</v>
      </c>
      <c r="N172" s="237" t="s">
        <v>41</v>
      </c>
      <c r="O172" s="76"/>
      <c r="P172" s="199">
        <f>O172*H172</f>
        <v>0</v>
      </c>
      <c r="Q172" s="199">
        <v>0.00040000000000000002</v>
      </c>
      <c r="R172" s="199">
        <f>Q172*H172</f>
        <v>0.053305200000000004</v>
      </c>
      <c r="S172" s="199">
        <v>0</v>
      </c>
      <c r="T172" s="200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01" t="s">
        <v>158</v>
      </c>
      <c r="AT172" s="201" t="s">
        <v>175</v>
      </c>
      <c r="AU172" s="201" t="s">
        <v>121</v>
      </c>
      <c r="AY172" s="18" t="s">
        <v>119</v>
      </c>
      <c r="BE172" s="202">
        <f>IF(N172="základná",J172,0)</f>
        <v>0</v>
      </c>
      <c r="BF172" s="202">
        <f>IF(N172="znížená",J172,0)</f>
        <v>0</v>
      </c>
      <c r="BG172" s="202">
        <f>IF(N172="zákl. prenesená",J172,0)</f>
        <v>0</v>
      </c>
      <c r="BH172" s="202">
        <f>IF(N172="zníž. prenesená",J172,0)</f>
        <v>0</v>
      </c>
      <c r="BI172" s="202">
        <f>IF(N172="nulová",J172,0)</f>
        <v>0</v>
      </c>
      <c r="BJ172" s="18" t="s">
        <v>121</v>
      </c>
      <c r="BK172" s="202">
        <f>ROUND(I172*H172,2)</f>
        <v>0</v>
      </c>
      <c r="BL172" s="18" t="s">
        <v>126</v>
      </c>
      <c r="BM172" s="201" t="s">
        <v>556</v>
      </c>
    </row>
    <row r="173" s="14" customFormat="1">
      <c r="A173" s="14"/>
      <c r="B173" s="211"/>
      <c r="C173" s="14"/>
      <c r="D173" s="204" t="s">
        <v>128</v>
      </c>
      <c r="E173" s="14"/>
      <c r="F173" s="213" t="s">
        <v>557</v>
      </c>
      <c r="G173" s="14"/>
      <c r="H173" s="214">
        <v>133.26300000000001</v>
      </c>
      <c r="I173" s="215"/>
      <c r="J173" s="14"/>
      <c r="K173" s="14"/>
      <c r="L173" s="211"/>
      <c r="M173" s="216"/>
      <c r="N173" s="217"/>
      <c r="O173" s="217"/>
      <c r="P173" s="217"/>
      <c r="Q173" s="217"/>
      <c r="R173" s="217"/>
      <c r="S173" s="217"/>
      <c r="T173" s="218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12" t="s">
        <v>128</v>
      </c>
      <c r="AU173" s="212" t="s">
        <v>121</v>
      </c>
      <c r="AV173" s="14" t="s">
        <v>121</v>
      </c>
      <c r="AW173" s="14" t="s">
        <v>3</v>
      </c>
      <c r="AX173" s="14" t="s">
        <v>83</v>
      </c>
      <c r="AY173" s="212" t="s">
        <v>119</v>
      </c>
    </row>
    <row r="174" s="12" customFormat="1" ht="22.8" customHeight="1">
      <c r="A174" s="12"/>
      <c r="B174" s="175"/>
      <c r="C174" s="12"/>
      <c r="D174" s="176" t="s">
        <v>74</v>
      </c>
      <c r="E174" s="186" t="s">
        <v>251</v>
      </c>
      <c r="F174" s="186" t="s">
        <v>416</v>
      </c>
      <c r="G174" s="12"/>
      <c r="H174" s="12"/>
      <c r="I174" s="178"/>
      <c r="J174" s="187">
        <f>BK174</f>
        <v>0</v>
      </c>
      <c r="K174" s="12"/>
      <c r="L174" s="175"/>
      <c r="M174" s="180"/>
      <c r="N174" s="181"/>
      <c r="O174" s="181"/>
      <c r="P174" s="182">
        <f>SUM(P175:P182)</f>
        <v>0</v>
      </c>
      <c r="Q174" s="181"/>
      <c r="R174" s="182">
        <f>SUM(R175:R182)</f>
        <v>8.2771567199999989</v>
      </c>
      <c r="S174" s="181"/>
      <c r="T174" s="183">
        <f>SUM(T175:T182)</f>
        <v>0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176" t="s">
        <v>83</v>
      </c>
      <c r="AT174" s="184" t="s">
        <v>74</v>
      </c>
      <c r="AU174" s="184" t="s">
        <v>83</v>
      </c>
      <c r="AY174" s="176" t="s">
        <v>119</v>
      </c>
      <c r="BK174" s="185">
        <f>SUM(BK175:BK182)</f>
        <v>0</v>
      </c>
    </row>
    <row r="175" s="2" customFormat="1" ht="36" customHeight="1">
      <c r="A175" s="37"/>
      <c r="B175" s="188"/>
      <c r="C175" s="189" t="s">
        <v>202</v>
      </c>
      <c r="D175" s="189" t="s">
        <v>122</v>
      </c>
      <c r="E175" s="190" t="s">
        <v>558</v>
      </c>
      <c r="F175" s="191" t="s">
        <v>559</v>
      </c>
      <c r="G175" s="192" t="s">
        <v>296</v>
      </c>
      <c r="H175" s="193">
        <v>32.399999999999999</v>
      </c>
      <c r="I175" s="194"/>
      <c r="J175" s="195">
        <f>ROUND(I175*H175,2)</f>
        <v>0</v>
      </c>
      <c r="K175" s="196"/>
      <c r="L175" s="38"/>
      <c r="M175" s="197" t="s">
        <v>1</v>
      </c>
      <c r="N175" s="198" t="s">
        <v>41</v>
      </c>
      <c r="O175" s="76"/>
      <c r="P175" s="199">
        <f>O175*H175</f>
        <v>0</v>
      </c>
      <c r="Q175" s="199">
        <v>0.099330000000000002</v>
      </c>
      <c r="R175" s="199">
        <f>Q175*H175</f>
        <v>3.2182919999999999</v>
      </c>
      <c r="S175" s="199">
        <v>0</v>
      </c>
      <c r="T175" s="200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01" t="s">
        <v>126</v>
      </c>
      <c r="AT175" s="201" t="s">
        <v>122</v>
      </c>
      <c r="AU175" s="201" t="s">
        <v>121</v>
      </c>
      <c r="AY175" s="18" t="s">
        <v>119</v>
      </c>
      <c r="BE175" s="202">
        <f>IF(N175="základná",J175,0)</f>
        <v>0</v>
      </c>
      <c r="BF175" s="202">
        <f>IF(N175="znížená",J175,0)</f>
        <v>0</v>
      </c>
      <c r="BG175" s="202">
        <f>IF(N175="zákl. prenesená",J175,0)</f>
        <v>0</v>
      </c>
      <c r="BH175" s="202">
        <f>IF(N175="zníž. prenesená",J175,0)</f>
        <v>0</v>
      </c>
      <c r="BI175" s="202">
        <f>IF(N175="nulová",J175,0)</f>
        <v>0</v>
      </c>
      <c r="BJ175" s="18" t="s">
        <v>121</v>
      </c>
      <c r="BK175" s="202">
        <f>ROUND(I175*H175,2)</f>
        <v>0</v>
      </c>
      <c r="BL175" s="18" t="s">
        <v>126</v>
      </c>
      <c r="BM175" s="201" t="s">
        <v>560</v>
      </c>
    </row>
    <row r="176" s="14" customFormat="1">
      <c r="A176" s="14"/>
      <c r="B176" s="211"/>
      <c r="C176" s="14"/>
      <c r="D176" s="204" t="s">
        <v>128</v>
      </c>
      <c r="E176" s="212" t="s">
        <v>1</v>
      </c>
      <c r="F176" s="213" t="s">
        <v>561</v>
      </c>
      <c r="G176" s="14"/>
      <c r="H176" s="214">
        <v>32.399999999999999</v>
      </c>
      <c r="I176" s="215"/>
      <c r="J176" s="14"/>
      <c r="K176" s="14"/>
      <c r="L176" s="211"/>
      <c r="M176" s="216"/>
      <c r="N176" s="217"/>
      <c r="O176" s="217"/>
      <c r="P176" s="217"/>
      <c r="Q176" s="217"/>
      <c r="R176" s="217"/>
      <c r="S176" s="217"/>
      <c r="T176" s="218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12" t="s">
        <v>128</v>
      </c>
      <c r="AU176" s="212" t="s">
        <v>121</v>
      </c>
      <c r="AV176" s="14" t="s">
        <v>121</v>
      </c>
      <c r="AW176" s="14" t="s">
        <v>31</v>
      </c>
      <c r="AX176" s="14" t="s">
        <v>75</v>
      </c>
      <c r="AY176" s="212" t="s">
        <v>119</v>
      </c>
    </row>
    <row r="177" s="15" customFormat="1">
      <c r="A177" s="15"/>
      <c r="B177" s="219"/>
      <c r="C177" s="15"/>
      <c r="D177" s="204" t="s">
        <v>128</v>
      </c>
      <c r="E177" s="220" t="s">
        <v>1</v>
      </c>
      <c r="F177" s="221" t="s">
        <v>135</v>
      </c>
      <c r="G177" s="15"/>
      <c r="H177" s="222">
        <v>32.399999999999999</v>
      </c>
      <c r="I177" s="223"/>
      <c r="J177" s="15"/>
      <c r="K177" s="15"/>
      <c r="L177" s="219"/>
      <c r="M177" s="224"/>
      <c r="N177" s="225"/>
      <c r="O177" s="225"/>
      <c r="P177" s="225"/>
      <c r="Q177" s="225"/>
      <c r="R177" s="225"/>
      <c r="S177" s="225"/>
      <c r="T177" s="226"/>
      <c r="U177" s="15"/>
      <c r="V177" s="15"/>
      <c r="W177" s="15"/>
      <c r="X177" s="15"/>
      <c r="Y177" s="15"/>
      <c r="Z177" s="15"/>
      <c r="AA177" s="15"/>
      <c r="AB177" s="15"/>
      <c r="AC177" s="15"/>
      <c r="AD177" s="15"/>
      <c r="AE177" s="15"/>
      <c r="AT177" s="220" t="s">
        <v>128</v>
      </c>
      <c r="AU177" s="220" t="s">
        <v>121</v>
      </c>
      <c r="AV177" s="15" t="s">
        <v>126</v>
      </c>
      <c r="AW177" s="15" t="s">
        <v>31</v>
      </c>
      <c r="AX177" s="15" t="s">
        <v>83</v>
      </c>
      <c r="AY177" s="220" t="s">
        <v>119</v>
      </c>
    </row>
    <row r="178" s="2" customFormat="1" ht="16.5" customHeight="1">
      <c r="A178" s="37"/>
      <c r="B178" s="188"/>
      <c r="C178" s="227" t="s">
        <v>207</v>
      </c>
      <c r="D178" s="227" t="s">
        <v>175</v>
      </c>
      <c r="E178" s="228" t="s">
        <v>562</v>
      </c>
      <c r="F178" s="229" t="s">
        <v>563</v>
      </c>
      <c r="G178" s="230" t="s">
        <v>216</v>
      </c>
      <c r="H178" s="231">
        <v>32.723999999999997</v>
      </c>
      <c r="I178" s="232"/>
      <c r="J178" s="233">
        <f>ROUND(I178*H178,2)</f>
        <v>0</v>
      </c>
      <c r="K178" s="234"/>
      <c r="L178" s="235"/>
      <c r="M178" s="236" t="s">
        <v>1</v>
      </c>
      <c r="N178" s="237" t="s">
        <v>41</v>
      </c>
      <c r="O178" s="76"/>
      <c r="P178" s="199">
        <f>O178*H178</f>
        <v>0</v>
      </c>
      <c r="Q178" s="199">
        <v>0.023</v>
      </c>
      <c r="R178" s="199">
        <f>Q178*H178</f>
        <v>0.75265199999999988</v>
      </c>
      <c r="S178" s="199">
        <v>0</v>
      </c>
      <c r="T178" s="200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01" t="s">
        <v>158</v>
      </c>
      <c r="AT178" s="201" t="s">
        <v>175</v>
      </c>
      <c r="AU178" s="201" t="s">
        <v>121</v>
      </c>
      <c r="AY178" s="18" t="s">
        <v>119</v>
      </c>
      <c r="BE178" s="202">
        <f>IF(N178="základná",J178,0)</f>
        <v>0</v>
      </c>
      <c r="BF178" s="202">
        <f>IF(N178="znížená",J178,0)</f>
        <v>0</v>
      </c>
      <c r="BG178" s="202">
        <f>IF(N178="zákl. prenesená",J178,0)</f>
        <v>0</v>
      </c>
      <c r="BH178" s="202">
        <f>IF(N178="zníž. prenesená",J178,0)</f>
        <v>0</v>
      </c>
      <c r="BI178" s="202">
        <f>IF(N178="nulová",J178,0)</f>
        <v>0</v>
      </c>
      <c r="BJ178" s="18" t="s">
        <v>121</v>
      </c>
      <c r="BK178" s="202">
        <f>ROUND(I178*H178,2)</f>
        <v>0</v>
      </c>
      <c r="BL178" s="18" t="s">
        <v>126</v>
      </c>
      <c r="BM178" s="201" t="s">
        <v>564</v>
      </c>
    </row>
    <row r="179" s="14" customFormat="1">
      <c r="A179" s="14"/>
      <c r="B179" s="211"/>
      <c r="C179" s="14"/>
      <c r="D179" s="204" t="s">
        <v>128</v>
      </c>
      <c r="E179" s="14"/>
      <c r="F179" s="213" t="s">
        <v>565</v>
      </c>
      <c r="G179" s="14"/>
      <c r="H179" s="214">
        <v>32.723999999999997</v>
      </c>
      <c r="I179" s="215"/>
      <c r="J179" s="14"/>
      <c r="K179" s="14"/>
      <c r="L179" s="211"/>
      <c r="M179" s="216"/>
      <c r="N179" s="217"/>
      <c r="O179" s="217"/>
      <c r="P179" s="217"/>
      <c r="Q179" s="217"/>
      <c r="R179" s="217"/>
      <c r="S179" s="217"/>
      <c r="T179" s="218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12" t="s">
        <v>128</v>
      </c>
      <c r="AU179" s="212" t="s">
        <v>121</v>
      </c>
      <c r="AV179" s="14" t="s">
        <v>121</v>
      </c>
      <c r="AW179" s="14" t="s">
        <v>3</v>
      </c>
      <c r="AX179" s="14" t="s">
        <v>83</v>
      </c>
      <c r="AY179" s="212" t="s">
        <v>119</v>
      </c>
    </row>
    <row r="180" s="2" customFormat="1" ht="24" customHeight="1">
      <c r="A180" s="37"/>
      <c r="B180" s="188"/>
      <c r="C180" s="189" t="s">
        <v>301</v>
      </c>
      <c r="D180" s="189" t="s">
        <v>122</v>
      </c>
      <c r="E180" s="190" t="s">
        <v>566</v>
      </c>
      <c r="F180" s="191" t="s">
        <v>567</v>
      </c>
      <c r="G180" s="192" t="s">
        <v>125</v>
      </c>
      <c r="H180" s="193">
        <v>1.944</v>
      </c>
      <c r="I180" s="194"/>
      <c r="J180" s="195">
        <f>ROUND(I180*H180,2)</f>
        <v>0</v>
      </c>
      <c r="K180" s="196"/>
      <c r="L180" s="38"/>
      <c r="M180" s="197" t="s">
        <v>1</v>
      </c>
      <c r="N180" s="198" t="s">
        <v>41</v>
      </c>
      <c r="O180" s="76"/>
      <c r="P180" s="199">
        <f>O180*H180</f>
        <v>0</v>
      </c>
      <c r="Q180" s="199">
        <v>2.2151299999999998</v>
      </c>
      <c r="R180" s="199">
        <f>Q180*H180</f>
        <v>4.3062127199999995</v>
      </c>
      <c r="S180" s="199">
        <v>0</v>
      </c>
      <c r="T180" s="200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01" t="s">
        <v>126</v>
      </c>
      <c r="AT180" s="201" t="s">
        <v>122</v>
      </c>
      <c r="AU180" s="201" t="s">
        <v>121</v>
      </c>
      <c r="AY180" s="18" t="s">
        <v>119</v>
      </c>
      <c r="BE180" s="202">
        <f>IF(N180="základná",J180,0)</f>
        <v>0</v>
      </c>
      <c r="BF180" s="202">
        <f>IF(N180="znížená",J180,0)</f>
        <v>0</v>
      </c>
      <c r="BG180" s="202">
        <f>IF(N180="zákl. prenesená",J180,0)</f>
        <v>0</v>
      </c>
      <c r="BH180" s="202">
        <f>IF(N180="zníž. prenesená",J180,0)</f>
        <v>0</v>
      </c>
      <c r="BI180" s="202">
        <f>IF(N180="nulová",J180,0)</f>
        <v>0</v>
      </c>
      <c r="BJ180" s="18" t="s">
        <v>121</v>
      </c>
      <c r="BK180" s="202">
        <f>ROUND(I180*H180,2)</f>
        <v>0</v>
      </c>
      <c r="BL180" s="18" t="s">
        <v>126</v>
      </c>
      <c r="BM180" s="201" t="s">
        <v>568</v>
      </c>
    </row>
    <row r="181" s="14" customFormat="1">
      <c r="A181" s="14"/>
      <c r="B181" s="211"/>
      <c r="C181" s="14"/>
      <c r="D181" s="204" t="s">
        <v>128</v>
      </c>
      <c r="E181" s="212" t="s">
        <v>1</v>
      </c>
      <c r="F181" s="213" t="s">
        <v>569</v>
      </c>
      <c r="G181" s="14"/>
      <c r="H181" s="214">
        <v>1.944</v>
      </c>
      <c r="I181" s="215"/>
      <c r="J181" s="14"/>
      <c r="K181" s="14"/>
      <c r="L181" s="211"/>
      <c r="M181" s="216"/>
      <c r="N181" s="217"/>
      <c r="O181" s="217"/>
      <c r="P181" s="217"/>
      <c r="Q181" s="217"/>
      <c r="R181" s="217"/>
      <c r="S181" s="217"/>
      <c r="T181" s="218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12" t="s">
        <v>128</v>
      </c>
      <c r="AU181" s="212" t="s">
        <v>121</v>
      </c>
      <c r="AV181" s="14" t="s">
        <v>121</v>
      </c>
      <c r="AW181" s="14" t="s">
        <v>31</v>
      </c>
      <c r="AX181" s="14" t="s">
        <v>75</v>
      </c>
      <c r="AY181" s="212" t="s">
        <v>119</v>
      </c>
    </row>
    <row r="182" s="15" customFormat="1">
      <c r="A182" s="15"/>
      <c r="B182" s="219"/>
      <c r="C182" s="15"/>
      <c r="D182" s="204" t="s">
        <v>128</v>
      </c>
      <c r="E182" s="220" t="s">
        <v>1</v>
      </c>
      <c r="F182" s="221" t="s">
        <v>135</v>
      </c>
      <c r="G182" s="15"/>
      <c r="H182" s="222">
        <v>1.944</v>
      </c>
      <c r="I182" s="223"/>
      <c r="J182" s="15"/>
      <c r="K182" s="15"/>
      <c r="L182" s="219"/>
      <c r="M182" s="224"/>
      <c r="N182" s="225"/>
      <c r="O182" s="225"/>
      <c r="P182" s="225"/>
      <c r="Q182" s="225"/>
      <c r="R182" s="225"/>
      <c r="S182" s="225"/>
      <c r="T182" s="226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T182" s="220" t="s">
        <v>128</v>
      </c>
      <c r="AU182" s="220" t="s">
        <v>121</v>
      </c>
      <c r="AV182" s="15" t="s">
        <v>126</v>
      </c>
      <c r="AW182" s="15" t="s">
        <v>31</v>
      </c>
      <c r="AX182" s="15" t="s">
        <v>83</v>
      </c>
      <c r="AY182" s="220" t="s">
        <v>119</v>
      </c>
    </row>
    <row r="183" s="12" customFormat="1" ht="22.8" customHeight="1">
      <c r="A183" s="12"/>
      <c r="B183" s="175"/>
      <c r="C183" s="12"/>
      <c r="D183" s="176" t="s">
        <v>74</v>
      </c>
      <c r="E183" s="186" t="s">
        <v>261</v>
      </c>
      <c r="F183" s="186" t="s">
        <v>262</v>
      </c>
      <c r="G183" s="12"/>
      <c r="H183" s="12"/>
      <c r="I183" s="178"/>
      <c r="J183" s="187">
        <f>BK183</f>
        <v>0</v>
      </c>
      <c r="K183" s="12"/>
      <c r="L183" s="175"/>
      <c r="M183" s="180"/>
      <c r="N183" s="181"/>
      <c r="O183" s="181"/>
      <c r="P183" s="182">
        <f>P184</f>
        <v>0</v>
      </c>
      <c r="Q183" s="181"/>
      <c r="R183" s="182">
        <f>R184</f>
        <v>0</v>
      </c>
      <c r="S183" s="181"/>
      <c r="T183" s="183">
        <f>T184</f>
        <v>0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176" t="s">
        <v>83</v>
      </c>
      <c r="AT183" s="184" t="s">
        <v>74</v>
      </c>
      <c r="AU183" s="184" t="s">
        <v>83</v>
      </c>
      <c r="AY183" s="176" t="s">
        <v>119</v>
      </c>
      <c r="BK183" s="185">
        <f>BK184</f>
        <v>0</v>
      </c>
    </row>
    <row r="184" s="2" customFormat="1" ht="24" customHeight="1">
      <c r="A184" s="37"/>
      <c r="B184" s="188"/>
      <c r="C184" s="189" t="s">
        <v>126</v>
      </c>
      <c r="D184" s="189" t="s">
        <v>122</v>
      </c>
      <c r="E184" s="190" t="s">
        <v>264</v>
      </c>
      <c r="F184" s="191" t="s">
        <v>265</v>
      </c>
      <c r="G184" s="192" t="s">
        <v>178</v>
      </c>
      <c r="H184" s="193">
        <v>35.926000000000002</v>
      </c>
      <c r="I184" s="194"/>
      <c r="J184" s="195">
        <f>ROUND(I184*H184,2)</f>
        <v>0</v>
      </c>
      <c r="K184" s="196"/>
      <c r="L184" s="38"/>
      <c r="M184" s="238" t="s">
        <v>1</v>
      </c>
      <c r="N184" s="239" t="s">
        <v>41</v>
      </c>
      <c r="O184" s="240"/>
      <c r="P184" s="241">
        <f>O184*H184</f>
        <v>0</v>
      </c>
      <c r="Q184" s="241">
        <v>0</v>
      </c>
      <c r="R184" s="241">
        <f>Q184*H184</f>
        <v>0</v>
      </c>
      <c r="S184" s="241">
        <v>0</v>
      </c>
      <c r="T184" s="242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01" t="s">
        <v>126</v>
      </c>
      <c r="AT184" s="201" t="s">
        <v>122</v>
      </c>
      <c r="AU184" s="201" t="s">
        <v>121</v>
      </c>
      <c r="AY184" s="18" t="s">
        <v>119</v>
      </c>
      <c r="BE184" s="202">
        <f>IF(N184="základná",J184,0)</f>
        <v>0</v>
      </c>
      <c r="BF184" s="202">
        <f>IF(N184="znížená",J184,0)</f>
        <v>0</v>
      </c>
      <c r="BG184" s="202">
        <f>IF(N184="zákl. prenesená",J184,0)</f>
        <v>0</v>
      </c>
      <c r="BH184" s="202">
        <f>IF(N184="zníž. prenesená",J184,0)</f>
        <v>0</v>
      </c>
      <c r="BI184" s="202">
        <f>IF(N184="nulová",J184,0)</f>
        <v>0</v>
      </c>
      <c r="BJ184" s="18" t="s">
        <v>121</v>
      </c>
      <c r="BK184" s="202">
        <f>ROUND(I184*H184,2)</f>
        <v>0</v>
      </c>
      <c r="BL184" s="18" t="s">
        <v>126</v>
      </c>
      <c r="BM184" s="201" t="s">
        <v>570</v>
      </c>
    </row>
    <row r="185" s="2" customFormat="1" ht="6.96" customHeight="1">
      <c r="A185" s="37"/>
      <c r="B185" s="59"/>
      <c r="C185" s="60"/>
      <c r="D185" s="60"/>
      <c r="E185" s="60"/>
      <c r="F185" s="60"/>
      <c r="G185" s="60"/>
      <c r="H185" s="60"/>
      <c r="I185" s="147"/>
      <c r="J185" s="60"/>
      <c r="K185" s="60"/>
      <c r="L185" s="38"/>
      <c r="M185" s="37"/>
      <c r="O185" s="37"/>
      <c r="P185" s="37"/>
      <c r="Q185" s="37"/>
      <c r="R185" s="37"/>
      <c r="S185" s="37"/>
      <c r="T185" s="37"/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</row>
  </sheetData>
  <autoFilter ref="C120:K184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pvandriak-M91p\Peter Vandriak</dc:creator>
  <cp:lastModifiedBy>pvandriak-M91p\Peter Vandriak</cp:lastModifiedBy>
  <dcterms:created xsi:type="dcterms:W3CDTF">2019-08-07T08:37:51Z</dcterms:created>
  <dcterms:modified xsi:type="dcterms:W3CDTF">2019-08-07T08:37:53Z</dcterms:modified>
</cp:coreProperties>
</file>