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_2022\UPr\Ridzonova\Verejné obstarávanie\Rok 2022\Zakazky_s_nizkou_hodnotou\Detske_inkluzivne_ihrisko\"/>
    </mc:Choice>
  </mc:AlternateContent>
  <bookViews>
    <workbookView xWindow="0" yWindow="0" windowWidth="19410" windowHeight="13050" activeTab="3"/>
  </bookViews>
  <sheets>
    <sheet name="Rekapitulácia stavby" sheetId="1" r:id="rId1"/>
    <sheet name="01 - Altánok" sheetId="2" r:id="rId2"/>
    <sheet name="02 - Infotabuľa" sheetId="3" r:id="rId3"/>
    <sheet name="03 - Lavičky 4ks" sheetId="4" r:id="rId4"/>
    <sheet name="04 - Smetný kôš 4ks" sheetId="5" r:id="rId5"/>
    <sheet name="05 - Hojdačka hniezdo" sheetId="6" r:id="rId6"/>
    <sheet name="06 - Fitdráha" sheetId="7" r:id="rId7"/>
    <sheet name="07 - Pieskovisko čln" sheetId="8" r:id="rId8"/>
    <sheet name="08 - Loď Pinta" sheetId="9" r:id="rId9"/>
    <sheet name="09 - Loď Nina" sheetId="10" r:id="rId10"/>
    <sheet name="10 - Kolotoč" sheetId="11" r:id="rId11"/>
    <sheet name="11 - Chodník a úprava trá..." sheetId="12" r:id="rId12"/>
  </sheets>
  <definedNames>
    <definedName name="_xlnm._FilterDatabase" localSheetId="1" hidden="1">'01 - Altánok'!$C$121:$K$177</definedName>
    <definedName name="_xlnm._FilterDatabase" localSheetId="2" hidden="1">'02 - Infotabuľa'!$C$120:$K$138</definedName>
    <definedName name="_xlnm._FilterDatabase" localSheetId="3" hidden="1">'03 - Lavičky 4ks'!$C$120:$K$139</definedName>
    <definedName name="_xlnm._FilterDatabase" localSheetId="4" hidden="1">'04 - Smetný kôš 4ks'!$C$120:$K$138</definedName>
    <definedName name="_xlnm._FilterDatabase" localSheetId="5" hidden="1">'05 - Hojdačka hniezdo'!$C$121:$K$156</definedName>
    <definedName name="_xlnm._FilterDatabase" localSheetId="6" hidden="1">'06 - Fitdráha'!$C$120:$K$154</definedName>
    <definedName name="_xlnm._FilterDatabase" localSheetId="7" hidden="1">'07 - Pieskovisko čln'!$C$121:$K$161</definedName>
    <definedName name="_xlnm._FilterDatabase" localSheetId="8" hidden="1">'08 - Loď Pinta'!$C$120:$K$148</definedName>
    <definedName name="_xlnm._FilterDatabase" localSheetId="9" hidden="1">'09 - Loď Nina'!$C$120:$K$151</definedName>
    <definedName name="_xlnm._FilterDatabase" localSheetId="10" hidden="1">'10 - Kolotoč'!$C$121:$K$160</definedName>
    <definedName name="_xlnm._FilterDatabase" localSheetId="11" hidden="1">'11 - Chodník a úprava trá...'!$C$121:$K$151</definedName>
    <definedName name="_xlnm.Print_Titles" localSheetId="1">'01 - Altánok'!$121:$121</definedName>
    <definedName name="_xlnm.Print_Titles" localSheetId="2">'02 - Infotabuľa'!$120:$120</definedName>
    <definedName name="_xlnm.Print_Titles" localSheetId="3">'03 - Lavičky 4ks'!$120:$120</definedName>
    <definedName name="_xlnm.Print_Titles" localSheetId="4">'04 - Smetný kôš 4ks'!$120:$120</definedName>
    <definedName name="_xlnm.Print_Titles" localSheetId="5">'05 - Hojdačka hniezdo'!$121:$121</definedName>
    <definedName name="_xlnm.Print_Titles" localSheetId="6">'06 - Fitdráha'!$120:$120</definedName>
    <definedName name="_xlnm.Print_Titles" localSheetId="7">'07 - Pieskovisko čln'!$121:$121</definedName>
    <definedName name="_xlnm.Print_Titles" localSheetId="8">'08 - Loď Pinta'!$120:$120</definedName>
    <definedName name="_xlnm.Print_Titles" localSheetId="9">'09 - Loď Nina'!$120:$120</definedName>
    <definedName name="_xlnm.Print_Titles" localSheetId="10">'10 - Kolotoč'!$121:$121</definedName>
    <definedName name="_xlnm.Print_Titles" localSheetId="11">'11 - Chodník a úprava trá...'!$121:$121</definedName>
    <definedName name="_xlnm.Print_Titles" localSheetId="0">'Rekapitulácia stavby'!$92:$92</definedName>
    <definedName name="_xlnm.Print_Area" localSheetId="1">'01 - Altánok'!$C$4:$J$76,'01 - Altánok'!$C$109:$J$177</definedName>
    <definedName name="_xlnm.Print_Area" localSheetId="2">'02 - Infotabuľa'!$C$4:$J$76,'02 - Infotabuľa'!$C$108:$J$138</definedName>
    <definedName name="_xlnm.Print_Area" localSheetId="3">'03 - Lavičky 4ks'!$C$4:$J$76,'03 - Lavičky 4ks'!$C$108:$J$139</definedName>
    <definedName name="_xlnm.Print_Area" localSheetId="4">'04 - Smetný kôš 4ks'!$C$4:$J$76,'04 - Smetný kôš 4ks'!$C$108:$J$138</definedName>
    <definedName name="_xlnm.Print_Area" localSheetId="5">'05 - Hojdačka hniezdo'!$C$4:$J$76,'05 - Hojdačka hniezdo'!$C$109:$J$156</definedName>
    <definedName name="_xlnm.Print_Area" localSheetId="6">'06 - Fitdráha'!$C$4:$J$76,'06 - Fitdráha'!$C$108:$J$154</definedName>
    <definedName name="_xlnm.Print_Area" localSheetId="7">'07 - Pieskovisko čln'!$C$4:$J$76,'07 - Pieskovisko čln'!$C$109:$J$161</definedName>
    <definedName name="_xlnm.Print_Area" localSheetId="8">'08 - Loď Pinta'!$C$4:$J$76,'08 - Loď Pinta'!$C$108:$J$148</definedName>
    <definedName name="_xlnm.Print_Area" localSheetId="9">'09 - Loď Nina'!$C$4:$J$76,'09 - Loď Nina'!$C$108:$J$151</definedName>
    <definedName name="_xlnm.Print_Area" localSheetId="10">'10 - Kolotoč'!$C$4:$J$76,'10 - Kolotoč'!$C$109:$J$160</definedName>
    <definedName name="_xlnm.Print_Area" localSheetId="11">'11 - Chodník a úprava trá...'!$C$4:$J$76,'11 - Chodník a úprava trá...'!$C$109:$J$151</definedName>
    <definedName name="_xlnm.Print_Area" localSheetId="0">'Rekapitulácia stavby'!$D$4:$AO$76,'Rekapitulácia stavby'!$C$82:$AQ$106</definedName>
  </definedNames>
  <calcPr calcId="152511"/>
</workbook>
</file>

<file path=xl/calcChain.xml><?xml version="1.0" encoding="utf-8"?>
<calcChain xmlns="http://schemas.openxmlformats.org/spreadsheetml/2006/main">
  <c r="J37" i="12" l="1"/>
  <c r="J36" i="12"/>
  <c r="AY105" i="1"/>
  <c r="J35" i="12"/>
  <c r="AX105" i="1" s="1"/>
  <c r="BI151" i="12"/>
  <c r="BH151" i="12"/>
  <c r="BG151" i="12"/>
  <c r="BE151" i="12"/>
  <c r="T151" i="12"/>
  <c r="T150" i="12" s="1"/>
  <c r="R151" i="12"/>
  <c r="R150" i="12" s="1"/>
  <c r="P151" i="12"/>
  <c r="P150" i="12" s="1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7" i="12"/>
  <c r="BH127" i="12"/>
  <c r="BG127" i="12"/>
  <c r="BE127" i="12"/>
  <c r="T127" i="12"/>
  <c r="R127" i="12"/>
  <c r="P127" i="12"/>
  <c r="BI125" i="12"/>
  <c r="BH125" i="12"/>
  <c r="BG125" i="12"/>
  <c r="BE125" i="12"/>
  <c r="T125" i="12"/>
  <c r="R125" i="12"/>
  <c r="P125" i="12"/>
  <c r="F116" i="12"/>
  <c r="E114" i="12"/>
  <c r="F89" i="12"/>
  <c r="E87" i="12"/>
  <c r="J24" i="12"/>
  <c r="E24" i="12"/>
  <c r="J92" i="12"/>
  <c r="J23" i="12"/>
  <c r="J21" i="12"/>
  <c r="E21" i="12"/>
  <c r="J118" i="12"/>
  <c r="J20" i="12"/>
  <c r="J18" i="12"/>
  <c r="E18" i="12"/>
  <c r="F119" i="12"/>
  <c r="J17" i="12"/>
  <c r="J15" i="12"/>
  <c r="E15" i="12"/>
  <c r="F91" i="12"/>
  <c r="J14" i="12"/>
  <c r="J12" i="12"/>
  <c r="J89" i="12" s="1"/>
  <c r="E7" i="12"/>
  <c r="E85" i="12" s="1"/>
  <c r="J37" i="11"/>
  <c r="J36" i="11"/>
  <c r="AY104" i="1"/>
  <c r="J35" i="11"/>
  <c r="AX104" i="1"/>
  <c r="BI160" i="11"/>
  <c r="BH160" i="11"/>
  <c r="BG160" i="11"/>
  <c r="BE160" i="11"/>
  <c r="T160" i="11"/>
  <c r="T159" i="11"/>
  <c r="R160" i="11"/>
  <c r="R159" i="11"/>
  <c r="P160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4" i="11"/>
  <c r="BH154" i="11"/>
  <c r="BG154" i="11"/>
  <c r="BE154" i="11"/>
  <c r="T154" i="11"/>
  <c r="R154" i="11"/>
  <c r="P154" i="11"/>
  <c r="BI152" i="11"/>
  <c r="BH152" i="11"/>
  <c r="BG152" i="11"/>
  <c r="BE152" i="11"/>
  <c r="T152" i="11"/>
  <c r="R152" i="11"/>
  <c r="P152" i="11"/>
  <c r="BI148" i="11"/>
  <c r="BH148" i="11"/>
  <c r="BG148" i="11"/>
  <c r="BE148" i="11"/>
  <c r="T148" i="11"/>
  <c r="R148" i="11"/>
  <c r="P148" i="11"/>
  <c r="BI144" i="11"/>
  <c r="BH144" i="11"/>
  <c r="BG144" i="11"/>
  <c r="BE144" i="11"/>
  <c r="T144" i="11"/>
  <c r="R144" i="11"/>
  <c r="P144" i="11"/>
  <c r="BI142" i="11"/>
  <c r="BH142" i="11"/>
  <c r="BG142" i="11"/>
  <c r="BE142" i="11"/>
  <c r="T142" i="11"/>
  <c r="R142" i="11"/>
  <c r="P142" i="11"/>
  <c r="BI140" i="11"/>
  <c r="BH140" i="11"/>
  <c r="BG140" i="11"/>
  <c r="BE140" i="11"/>
  <c r="T140" i="11"/>
  <c r="R140" i="11"/>
  <c r="P140" i="11"/>
  <c r="BI138" i="11"/>
  <c r="BH138" i="11"/>
  <c r="BG138" i="11"/>
  <c r="BE138" i="11"/>
  <c r="T138" i="11"/>
  <c r="R138" i="11"/>
  <c r="P138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7" i="11"/>
  <c r="BH127" i="11"/>
  <c r="BG127" i="11"/>
  <c r="BE127" i="11"/>
  <c r="T127" i="11"/>
  <c r="R127" i="11"/>
  <c r="P127" i="11"/>
  <c r="BI125" i="11"/>
  <c r="BH125" i="11"/>
  <c r="BG125" i="11"/>
  <c r="BE125" i="11"/>
  <c r="T125" i="11"/>
  <c r="R125" i="11"/>
  <c r="P125" i="11"/>
  <c r="F116" i="11"/>
  <c r="E114" i="11"/>
  <c r="F89" i="11"/>
  <c r="E87" i="11"/>
  <c r="J24" i="11"/>
  <c r="E24" i="11"/>
  <c r="J92" i="11"/>
  <c r="J23" i="11"/>
  <c r="J21" i="11"/>
  <c r="E21" i="11"/>
  <c r="J118" i="11"/>
  <c r="J20" i="11"/>
  <c r="J18" i="11"/>
  <c r="E18" i="11"/>
  <c r="F119" i="11"/>
  <c r="J17" i="11"/>
  <c r="J15" i="11"/>
  <c r="E15" i="11"/>
  <c r="F91" i="11"/>
  <c r="J14" i="11"/>
  <c r="J12" i="11"/>
  <c r="J116" i="11" s="1"/>
  <c r="E7" i="11"/>
  <c r="E85" i="11" s="1"/>
  <c r="J37" i="10"/>
  <c r="J36" i="10"/>
  <c r="AY103" i="1"/>
  <c r="J35" i="10"/>
  <c r="AX103" i="1"/>
  <c r="BI151" i="10"/>
  <c r="BH151" i="10"/>
  <c r="BG151" i="10"/>
  <c r="BE151" i="10"/>
  <c r="T151" i="10"/>
  <c r="T150" i="10"/>
  <c r="R151" i="10"/>
  <c r="R150" i="10" s="1"/>
  <c r="P151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1" i="10"/>
  <c r="BH141" i="10"/>
  <c r="BG141" i="10"/>
  <c r="BE141" i="10"/>
  <c r="T141" i="10"/>
  <c r="R141" i="10"/>
  <c r="P141" i="10"/>
  <c r="BI139" i="10"/>
  <c r="BH139" i="10"/>
  <c r="BG139" i="10"/>
  <c r="BE139" i="10"/>
  <c r="T139" i="10"/>
  <c r="R139" i="10"/>
  <c r="P139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6" i="10"/>
  <c r="BH126" i="10"/>
  <c r="BG126" i="10"/>
  <c r="BE126" i="10"/>
  <c r="T126" i="10"/>
  <c r="R126" i="10"/>
  <c r="P126" i="10"/>
  <c r="BI124" i="10"/>
  <c r="BH124" i="10"/>
  <c r="BG124" i="10"/>
  <c r="BE124" i="10"/>
  <c r="T124" i="10"/>
  <c r="R124" i="10"/>
  <c r="P124" i="10"/>
  <c r="F115" i="10"/>
  <c r="E113" i="10"/>
  <c r="F89" i="10"/>
  <c r="E87" i="10"/>
  <c r="J24" i="10"/>
  <c r="E24" i="10"/>
  <c r="J92" i="10" s="1"/>
  <c r="J23" i="10"/>
  <c r="J21" i="10"/>
  <c r="E21" i="10"/>
  <c r="J117" i="10" s="1"/>
  <c r="J20" i="10"/>
  <c r="J18" i="10"/>
  <c r="E18" i="10"/>
  <c r="F92" i="10" s="1"/>
  <c r="J17" i="10"/>
  <c r="J15" i="10"/>
  <c r="E15" i="10"/>
  <c r="F91" i="10" s="1"/>
  <c r="J14" i="10"/>
  <c r="J12" i="10"/>
  <c r="J115" i="10" s="1"/>
  <c r="E7" i="10"/>
  <c r="E85" i="10"/>
  <c r="J37" i="9"/>
  <c r="J36" i="9"/>
  <c r="AY102" i="1" s="1"/>
  <c r="J35" i="9"/>
  <c r="AX102" i="1"/>
  <c r="BI148" i="9"/>
  <c r="BH148" i="9"/>
  <c r="BG148" i="9"/>
  <c r="BE148" i="9"/>
  <c r="T148" i="9"/>
  <c r="T147" i="9" s="1"/>
  <c r="R148" i="9"/>
  <c r="R147" i="9"/>
  <c r="P148" i="9"/>
  <c r="P147" i="9" s="1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BI124" i="9"/>
  <c r="BH124" i="9"/>
  <c r="BG124" i="9"/>
  <c r="BE124" i="9"/>
  <c r="T124" i="9"/>
  <c r="R124" i="9"/>
  <c r="P124" i="9"/>
  <c r="F115" i="9"/>
  <c r="E113" i="9"/>
  <c r="F89" i="9"/>
  <c r="E87" i="9"/>
  <c r="J24" i="9"/>
  <c r="E24" i="9"/>
  <c r="J118" i="9" s="1"/>
  <c r="J23" i="9"/>
  <c r="J21" i="9"/>
  <c r="E21" i="9"/>
  <c r="J91" i="9" s="1"/>
  <c r="J20" i="9"/>
  <c r="J18" i="9"/>
  <c r="E18" i="9"/>
  <c r="F118" i="9" s="1"/>
  <c r="J17" i="9"/>
  <c r="J15" i="9"/>
  <c r="E15" i="9"/>
  <c r="F117" i="9" s="1"/>
  <c r="J14" i="9"/>
  <c r="J12" i="9"/>
  <c r="J115" i="9" s="1"/>
  <c r="E7" i="9"/>
  <c r="E111" i="9"/>
  <c r="J37" i="8"/>
  <c r="J36" i="8"/>
  <c r="AY101" i="1" s="1"/>
  <c r="J35" i="8"/>
  <c r="AX101" i="1"/>
  <c r="BI161" i="8"/>
  <c r="BH161" i="8"/>
  <c r="BG161" i="8"/>
  <c r="BE161" i="8"/>
  <c r="T161" i="8"/>
  <c r="T160" i="8" s="1"/>
  <c r="R161" i="8"/>
  <c r="R160" i="8"/>
  <c r="P161" i="8"/>
  <c r="P160" i="8" s="1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5" i="8"/>
  <c r="BH155" i="8"/>
  <c r="BG155" i="8"/>
  <c r="BE155" i="8"/>
  <c r="T155" i="8"/>
  <c r="R155" i="8"/>
  <c r="P155" i="8"/>
  <c r="BI153" i="8"/>
  <c r="BH153" i="8"/>
  <c r="BG153" i="8"/>
  <c r="BE153" i="8"/>
  <c r="T153" i="8"/>
  <c r="R153" i="8"/>
  <c r="P153" i="8"/>
  <c r="BI149" i="8"/>
  <c r="BH149" i="8"/>
  <c r="BG149" i="8"/>
  <c r="BE149" i="8"/>
  <c r="T149" i="8"/>
  <c r="R149" i="8"/>
  <c r="P149" i="8"/>
  <c r="BI147" i="8"/>
  <c r="BH147" i="8"/>
  <c r="BG147" i="8"/>
  <c r="BE147" i="8"/>
  <c r="T147" i="8"/>
  <c r="R147" i="8"/>
  <c r="P147" i="8"/>
  <c r="BI145" i="8"/>
  <c r="BH145" i="8"/>
  <c r="BG145" i="8"/>
  <c r="BE145" i="8"/>
  <c r="T145" i="8"/>
  <c r="R145" i="8"/>
  <c r="P145" i="8"/>
  <c r="BI141" i="8"/>
  <c r="BH141" i="8"/>
  <c r="BG141" i="8"/>
  <c r="BE141" i="8"/>
  <c r="T141" i="8"/>
  <c r="R141" i="8"/>
  <c r="P141" i="8"/>
  <c r="BI139" i="8"/>
  <c r="BH139" i="8"/>
  <c r="BG139" i="8"/>
  <c r="BE139" i="8"/>
  <c r="T139" i="8"/>
  <c r="R139" i="8"/>
  <c r="P139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7" i="8"/>
  <c r="BH127" i="8"/>
  <c r="BG127" i="8"/>
  <c r="BE127" i="8"/>
  <c r="T127" i="8"/>
  <c r="R127" i="8"/>
  <c r="P127" i="8"/>
  <c r="BI125" i="8"/>
  <c r="BH125" i="8"/>
  <c r="BG125" i="8"/>
  <c r="BE125" i="8"/>
  <c r="T125" i="8"/>
  <c r="R125" i="8"/>
  <c r="P125" i="8"/>
  <c r="F116" i="8"/>
  <c r="E114" i="8"/>
  <c r="F89" i="8"/>
  <c r="E87" i="8"/>
  <c r="J24" i="8"/>
  <c r="E24" i="8"/>
  <c r="J92" i="8" s="1"/>
  <c r="J23" i="8"/>
  <c r="J21" i="8"/>
  <c r="E21" i="8"/>
  <c r="J118" i="8" s="1"/>
  <c r="J20" i="8"/>
  <c r="J18" i="8"/>
  <c r="E18" i="8"/>
  <c r="F119" i="8" s="1"/>
  <c r="J17" i="8"/>
  <c r="J15" i="8"/>
  <c r="E15" i="8"/>
  <c r="F118" i="8" s="1"/>
  <c r="J14" i="8"/>
  <c r="J12" i="8"/>
  <c r="J116" i="8" s="1"/>
  <c r="E7" i="8"/>
  <c r="E112" i="8"/>
  <c r="J37" i="7"/>
  <c r="J36" i="7"/>
  <c r="AY100" i="1" s="1"/>
  <c r="J35" i="7"/>
  <c r="AX100" i="1"/>
  <c r="BI154" i="7"/>
  <c r="BH154" i="7"/>
  <c r="BG154" i="7"/>
  <c r="BE154" i="7"/>
  <c r="T154" i="7"/>
  <c r="T153" i="7" s="1"/>
  <c r="R154" i="7"/>
  <c r="R153" i="7"/>
  <c r="P154" i="7"/>
  <c r="P153" i="7" s="1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8" i="7"/>
  <c r="BH148" i="7"/>
  <c r="BG148" i="7"/>
  <c r="BE148" i="7"/>
  <c r="T148" i="7"/>
  <c r="R148" i="7"/>
  <c r="P148" i="7"/>
  <c r="BI146" i="7"/>
  <c r="BH146" i="7"/>
  <c r="BG146" i="7"/>
  <c r="BE146" i="7"/>
  <c r="T146" i="7"/>
  <c r="R146" i="7"/>
  <c r="P146" i="7"/>
  <c r="BI144" i="7"/>
  <c r="BH144" i="7"/>
  <c r="BG144" i="7"/>
  <c r="BE144" i="7"/>
  <c r="T144" i="7"/>
  <c r="R144" i="7"/>
  <c r="P144" i="7"/>
  <c r="BI142" i="7"/>
  <c r="BH142" i="7"/>
  <c r="BG142" i="7"/>
  <c r="BE142" i="7"/>
  <c r="T142" i="7"/>
  <c r="R142" i="7"/>
  <c r="P142" i="7"/>
  <c r="BI139" i="7"/>
  <c r="BH139" i="7"/>
  <c r="BG139" i="7"/>
  <c r="BE139" i="7"/>
  <c r="T139" i="7"/>
  <c r="R139" i="7"/>
  <c r="P139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6" i="7"/>
  <c r="BH126" i="7"/>
  <c r="BG126" i="7"/>
  <c r="BE126" i="7"/>
  <c r="T126" i="7"/>
  <c r="R126" i="7"/>
  <c r="P126" i="7"/>
  <c r="BI124" i="7"/>
  <c r="BH124" i="7"/>
  <c r="BG124" i="7"/>
  <c r="BE124" i="7"/>
  <c r="T124" i="7"/>
  <c r="R124" i="7"/>
  <c r="P124" i="7"/>
  <c r="F115" i="7"/>
  <c r="E113" i="7"/>
  <c r="F89" i="7"/>
  <c r="E87" i="7"/>
  <c r="J24" i="7"/>
  <c r="E24" i="7"/>
  <c r="J92" i="7" s="1"/>
  <c r="J23" i="7"/>
  <c r="J21" i="7"/>
  <c r="E21" i="7"/>
  <c r="J117" i="7" s="1"/>
  <c r="J20" i="7"/>
  <c r="J18" i="7"/>
  <c r="E18" i="7"/>
  <c r="F92" i="7" s="1"/>
  <c r="J17" i="7"/>
  <c r="J15" i="7"/>
  <c r="E15" i="7"/>
  <c r="F91" i="7" s="1"/>
  <c r="J14" i="7"/>
  <c r="J12" i="7"/>
  <c r="J115" i="7"/>
  <c r="E7" i="7"/>
  <c r="E111" i="7"/>
  <c r="J37" i="6"/>
  <c r="J36" i="6"/>
  <c r="AY99" i="1" s="1"/>
  <c r="J35" i="6"/>
  <c r="AX99" i="1" s="1"/>
  <c r="BI156" i="6"/>
  <c r="BH156" i="6"/>
  <c r="BG156" i="6"/>
  <c r="BE156" i="6"/>
  <c r="T156" i="6"/>
  <c r="T155" i="6" s="1"/>
  <c r="R156" i="6"/>
  <c r="R155" i="6" s="1"/>
  <c r="P156" i="6"/>
  <c r="P155" i="6" s="1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6" i="6"/>
  <c r="BH146" i="6"/>
  <c r="BG146" i="6"/>
  <c r="BE146" i="6"/>
  <c r="T146" i="6"/>
  <c r="R146" i="6"/>
  <c r="P146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7" i="6"/>
  <c r="BH127" i="6"/>
  <c r="BG127" i="6"/>
  <c r="BE127" i="6"/>
  <c r="T127" i="6"/>
  <c r="R127" i="6"/>
  <c r="P127" i="6"/>
  <c r="BI125" i="6"/>
  <c r="BH125" i="6"/>
  <c r="BG125" i="6"/>
  <c r="BE125" i="6"/>
  <c r="T125" i="6"/>
  <c r="R125" i="6"/>
  <c r="P125" i="6"/>
  <c r="F116" i="6"/>
  <c r="E114" i="6"/>
  <c r="F89" i="6"/>
  <c r="E87" i="6"/>
  <c r="J24" i="6"/>
  <c r="E24" i="6"/>
  <c r="J119" i="6" s="1"/>
  <c r="J23" i="6"/>
  <c r="J21" i="6"/>
  <c r="E21" i="6"/>
  <c r="J118" i="6" s="1"/>
  <c r="J20" i="6"/>
  <c r="J18" i="6"/>
  <c r="E18" i="6"/>
  <c r="F92" i="6" s="1"/>
  <c r="J17" i="6"/>
  <c r="J15" i="6"/>
  <c r="E15" i="6"/>
  <c r="F118" i="6" s="1"/>
  <c r="J14" i="6"/>
  <c r="J12" i="6"/>
  <c r="J89" i="6" s="1"/>
  <c r="E7" i="6"/>
  <c r="E112" i="6"/>
  <c r="J37" i="5"/>
  <c r="J36" i="5"/>
  <c r="AY98" i="1" s="1"/>
  <c r="J35" i="5"/>
  <c r="AX98" i="1" s="1"/>
  <c r="BI138" i="5"/>
  <c r="BH138" i="5"/>
  <c r="BG138" i="5"/>
  <c r="BE138" i="5"/>
  <c r="T138" i="5"/>
  <c r="T137" i="5" s="1"/>
  <c r="R138" i="5"/>
  <c r="R137" i="5" s="1"/>
  <c r="P138" i="5"/>
  <c r="P137" i="5" s="1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T132" i="5" s="1"/>
  <c r="R133" i="5"/>
  <c r="R132" i="5" s="1"/>
  <c r="P133" i="5"/>
  <c r="P132" i="5" s="1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4" i="5"/>
  <c r="BH124" i="5"/>
  <c r="BG124" i="5"/>
  <c r="BE124" i="5"/>
  <c r="T124" i="5"/>
  <c r="R124" i="5"/>
  <c r="P124" i="5"/>
  <c r="F115" i="5"/>
  <c r="E113" i="5"/>
  <c r="F89" i="5"/>
  <c r="E87" i="5"/>
  <c r="J24" i="5"/>
  <c r="E24" i="5"/>
  <c r="J118" i="5"/>
  <c r="J23" i="5"/>
  <c r="J21" i="5"/>
  <c r="E21" i="5"/>
  <c r="J117" i="5"/>
  <c r="J20" i="5"/>
  <c r="J18" i="5"/>
  <c r="E18" i="5"/>
  <c r="F118" i="5"/>
  <c r="J17" i="5"/>
  <c r="J15" i="5"/>
  <c r="E15" i="5"/>
  <c r="F117" i="5"/>
  <c r="J14" i="5"/>
  <c r="J12" i="5"/>
  <c r="J89" i="5"/>
  <c r="E7" i="5"/>
  <c r="E111" i="5" s="1"/>
  <c r="J37" i="4"/>
  <c r="J36" i="4"/>
  <c r="AY97" i="1"/>
  <c r="J35" i="4"/>
  <c r="AX97" i="1"/>
  <c r="BI139" i="4"/>
  <c r="BH139" i="4"/>
  <c r="BG139" i="4"/>
  <c r="BE139" i="4"/>
  <c r="T139" i="4"/>
  <c r="T138" i="4"/>
  <c r="R139" i="4"/>
  <c r="R138" i="4"/>
  <c r="P139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3" i="4"/>
  <c r="BH133" i="4"/>
  <c r="BG133" i="4"/>
  <c r="BE133" i="4"/>
  <c r="T133" i="4"/>
  <c r="T132" i="4"/>
  <c r="R133" i="4"/>
  <c r="R132" i="4"/>
  <c r="P133" i="4"/>
  <c r="P132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4" i="4"/>
  <c r="BH124" i="4"/>
  <c r="BG124" i="4"/>
  <c r="BE124" i="4"/>
  <c r="T124" i="4"/>
  <c r="R124" i="4"/>
  <c r="P124" i="4"/>
  <c r="F115" i="4"/>
  <c r="E113" i="4"/>
  <c r="F89" i="4"/>
  <c r="E87" i="4"/>
  <c r="J24" i="4"/>
  <c r="E24" i="4"/>
  <c r="J118" i="4" s="1"/>
  <c r="J23" i="4"/>
  <c r="J21" i="4"/>
  <c r="E21" i="4"/>
  <c r="J91" i="4" s="1"/>
  <c r="J20" i="4"/>
  <c r="J18" i="4"/>
  <c r="E18" i="4"/>
  <c r="F118" i="4" s="1"/>
  <c r="J17" i="4"/>
  <c r="J15" i="4"/>
  <c r="E15" i="4"/>
  <c r="F117" i="4" s="1"/>
  <c r="J14" i="4"/>
  <c r="J12" i="4"/>
  <c r="J115" i="4"/>
  <c r="E7" i="4"/>
  <c r="E111" i="4"/>
  <c r="J37" i="3"/>
  <c r="J36" i="3"/>
  <c r="AY96" i="1" s="1"/>
  <c r="J35" i="3"/>
  <c r="AX96" i="1" s="1"/>
  <c r="BI138" i="3"/>
  <c r="BH138" i="3"/>
  <c r="BG138" i="3"/>
  <c r="BE138" i="3"/>
  <c r="T138" i="3"/>
  <c r="T137" i="3" s="1"/>
  <c r="R138" i="3"/>
  <c r="R137" i="3" s="1"/>
  <c r="P138" i="3"/>
  <c r="P137" i="3" s="1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T132" i="3" s="1"/>
  <c r="R133" i="3"/>
  <c r="R132" i="3" s="1"/>
  <c r="P133" i="3"/>
  <c r="P132" i="3" s="1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4" i="3"/>
  <c r="BH124" i="3"/>
  <c r="BG124" i="3"/>
  <c r="BE124" i="3"/>
  <c r="T124" i="3"/>
  <c r="R124" i="3"/>
  <c r="P124" i="3"/>
  <c r="F115" i="3"/>
  <c r="E113" i="3"/>
  <c r="F89" i="3"/>
  <c r="E87" i="3"/>
  <c r="J24" i="3"/>
  <c r="E24" i="3"/>
  <c r="J118" i="3" s="1"/>
  <c r="J23" i="3"/>
  <c r="J21" i="3"/>
  <c r="E21" i="3"/>
  <c r="J91" i="3" s="1"/>
  <c r="J20" i="3"/>
  <c r="J18" i="3"/>
  <c r="E18" i="3"/>
  <c r="F92" i="3" s="1"/>
  <c r="J17" i="3"/>
  <c r="J15" i="3"/>
  <c r="E15" i="3"/>
  <c r="F117" i="3" s="1"/>
  <c r="J14" i="3"/>
  <c r="J12" i="3"/>
  <c r="J89" i="3" s="1"/>
  <c r="E7" i="3"/>
  <c r="E111" i="3"/>
  <c r="J37" i="2"/>
  <c r="J36" i="2"/>
  <c r="AY95" i="1" s="1"/>
  <c r="J35" i="2"/>
  <c r="AX95" i="1"/>
  <c r="BI177" i="2"/>
  <c r="BH177" i="2"/>
  <c r="BG177" i="2"/>
  <c r="BE177" i="2"/>
  <c r="T177" i="2"/>
  <c r="T176" i="2" s="1"/>
  <c r="R177" i="2"/>
  <c r="R176" i="2"/>
  <c r="P177" i="2"/>
  <c r="P176" i="2" s="1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0" i="2"/>
  <c r="BH160" i="2"/>
  <c r="BG160" i="2"/>
  <c r="BE160" i="2"/>
  <c r="T160" i="2"/>
  <c r="R160" i="2"/>
  <c r="P160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F36" i="2" s="1"/>
  <c r="BG136" i="2"/>
  <c r="BE136" i="2"/>
  <c r="T136" i="2"/>
  <c r="R136" i="2"/>
  <c r="P136" i="2"/>
  <c r="BI135" i="2"/>
  <c r="BH135" i="2"/>
  <c r="BG135" i="2"/>
  <c r="F35" i="2" s="1"/>
  <c r="BE135" i="2"/>
  <c r="T135" i="2"/>
  <c r="R135" i="2"/>
  <c r="P135" i="2"/>
  <c r="BI130" i="2"/>
  <c r="BH130" i="2"/>
  <c r="BG130" i="2"/>
  <c r="BE130" i="2"/>
  <c r="J33" i="2" s="1"/>
  <c r="T130" i="2"/>
  <c r="R130" i="2"/>
  <c r="P130" i="2"/>
  <c r="BI125" i="2"/>
  <c r="F37" i="2" s="1"/>
  <c r="BH125" i="2"/>
  <c r="BG125" i="2"/>
  <c r="BE125" i="2"/>
  <c r="T125" i="2"/>
  <c r="R125" i="2"/>
  <c r="P125" i="2"/>
  <c r="F116" i="2"/>
  <c r="E114" i="2"/>
  <c r="F89" i="2"/>
  <c r="E87" i="2"/>
  <c r="J24" i="2"/>
  <c r="E24" i="2"/>
  <c r="J119" i="2" s="1"/>
  <c r="J23" i="2"/>
  <c r="J21" i="2"/>
  <c r="E21" i="2"/>
  <c r="J118" i="2" s="1"/>
  <c r="J20" i="2"/>
  <c r="J18" i="2"/>
  <c r="E18" i="2"/>
  <c r="F119" i="2" s="1"/>
  <c r="J17" i="2"/>
  <c r="J15" i="2"/>
  <c r="E15" i="2"/>
  <c r="F118" i="2" s="1"/>
  <c r="J14" i="2"/>
  <c r="J12" i="2"/>
  <c r="J116" i="2"/>
  <c r="E7" i="2"/>
  <c r="E112" i="2"/>
  <c r="L90" i="1"/>
  <c r="AM90" i="1"/>
  <c r="AM89" i="1"/>
  <c r="L89" i="1"/>
  <c r="AM87" i="1"/>
  <c r="L87" i="1"/>
  <c r="L85" i="1"/>
  <c r="L84" i="1"/>
  <c r="BK137" i="10"/>
  <c r="BK129" i="10"/>
  <c r="BK151" i="10"/>
  <c r="BK143" i="10"/>
  <c r="BK135" i="10"/>
  <c r="BK124" i="10"/>
  <c r="BK147" i="10"/>
  <c r="J143" i="10"/>
  <c r="BK134" i="10"/>
  <c r="J129" i="10"/>
  <c r="J128" i="10"/>
  <c r="BK156" i="11"/>
  <c r="J144" i="11"/>
  <c r="J140" i="11"/>
  <c r="J132" i="11"/>
  <c r="J127" i="11"/>
  <c r="BK160" i="11"/>
  <c r="BK157" i="11"/>
  <c r="BK140" i="11"/>
  <c r="J134" i="11"/>
  <c r="J157" i="11"/>
  <c r="BK152" i="11"/>
  <c r="J138" i="11"/>
  <c r="BK134" i="11"/>
  <c r="BK132" i="11"/>
  <c r="BK127" i="11"/>
  <c r="J149" i="12"/>
  <c r="J147" i="12"/>
  <c r="J143" i="12"/>
  <c r="BK137" i="12"/>
  <c r="BK136" i="12"/>
  <c r="BK132" i="12"/>
  <c r="BK127" i="12"/>
  <c r="BK151" i="12"/>
  <c r="BK147" i="12"/>
  <c r="BK144" i="12"/>
  <c r="J140" i="12"/>
  <c r="J136" i="12"/>
  <c r="J132" i="12"/>
  <c r="BK130" i="12"/>
  <c r="BK129" i="12"/>
  <c r="BK125" i="12"/>
  <c r="J174" i="2"/>
  <c r="BK172" i="2"/>
  <c r="J170" i="2"/>
  <c r="BK165" i="2"/>
  <c r="BK160" i="2"/>
  <c r="BK155" i="2"/>
  <c r="J152" i="2"/>
  <c r="J145" i="2"/>
  <c r="J142" i="2"/>
  <c r="J140" i="2"/>
  <c r="J139" i="2"/>
  <c r="J136" i="2"/>
  <c r="BK130" i="2"/>
  <c r="J125" i="2"/>
  <c r="BK138" i="3"/>
  <c r="J128" i="3"/>
  <c r="J124" i="3"/>
  <c r="J138" i="3"/>
  <c r="J133" i="3"/>
  <c r="BK133" i="3"/>
  <c r="BK128" i="3"/>
  <c r="BK124" i="3"/>
  <c r="J133" i="4"/>
  <c r="J127" i="4"/>
  <c r="BK124" i="4"/>
  <c r="J137" i="4"/>
  <c r="J124" i="4"/>
  <c r="BK127" i="4"/>
  <c r="J129" i="5"/>
  <c r="J124" i="5"/>
  <c r="J130" i="5"/>
  <c r="BK126" i="5"/>
  <c r="BK129" i="5"/>
  <c r="BK133" i="5"/>
  <c r="J154" i="6"/>
  <c r="J144" i="6"/>
  <c r="BK136" i="6"/>
  <c r="BK129" i="6"/>
  <c r="BK142" i="6"/>
  <c r="BK133" i="6"/>
  <c r="BK127" i="6"/>
  <c r="BK153" i="6"/>
  <c r="J150" i="6"/>
  <c r="J140" i="6"/>
  <c r="BK135" i="6"/>
  <c r="J132" i="6"/>
  <c r="J152" i="7"/>
  <c r="BK144" i="7"/>
  <c r="BK126" i="7"/>
  <c r="BK150" i="7"/>
  <c r="J144" i="7"/>
  <c r="J132" i="7"/>
  <c r="BK134" i="7"/>
  <c r="BK129" i="7"/>
  <c r="BK151" i="7"/>
  <c r="BK139" i="7"/>
  <c r="BK133" i="7"/>
  <c r="J129" i="7"/>
  <c r="BK158" i="8"/>
  <c r="J133" i="8"/>
  <c r="BK127" i="8"/>
  <c r="J157" i="8"/>
  <c r="J147" i="8"/>
  <c r="BK134" i="8"/>
  <c r="BK147" i="8"/>
  <c r="BK153" i="8"/>
  <c r="J132" i="8"/>
  <c r="BK161" i="8"/>
  <c r="BK133" i="8"/>
  <c r="J127" i="8"/>
  <c r="BK139" i="8"/>
  <c r="BK136" i="9"/>
  <c r="J145" i="9"/>
  <c r="BK141" i="9"/>
  <c r="J133" i="9"/>
  <c r="BK132" i="9"/>
  <c r="BK144" i="9"/>
  <c r="J130" i="9"/>
  <c r="BK125" i="9"/>
  <c r="J144" i="9"/>
  <c r="J140" i="9"/>
  <c r="BK133" i="9"/>
  <c r="BK126" i="9"/>
  <c r="J151" i="10"/>
  <c r="J147" i="10"/>
  <c r="J131" i="10"/>
  <c r="BK146" i="10"/>
  <c r="BK133" i="10"/>
  <c r="J139" i="10"/>
  <c r="J133" i="10"/>
  <c r="J126" i="10"/>
  <c r="BK154" i="11"/>
  <c r="BK135" i="11"/>
  <c r="BK131" i="11"/>
  <c r="J158" i="11"/>
  <c r="BK144" i="11"/>
  <c r="BK158" i="11"/>
  <c r="J148" i="11"/>
  <c r="BK133" i="11"/>
  <c r="J130" i="11"/>
  <c r="J151" i="12"/>
  <c r="J145" i="12"/>
  <c r="BK141" i="12"/>
  <c r="BK135" i="12"/>
  <c r="J125" i="12"/>
  <c r="BK148" i="12"/>
  <c r="BK143" i="12"/>
  <c r="J137" i="12"/>
  <c r="J133" i="12"/>
  <c r="F36" i="12"/>
  <c r="BK175" i="2"/>
  <c r="BK170" i="2"/>
  <c r="J155" i="2"/>
  <c r="BK145" i="2"/>
  <c r="BK140" i="2"/>
  <c r="J138" i="2"/>
  <c r="J135" i="2"/>
  <c r="J135" i="3"/>
  <c r="BK127" i="3"/>
  <c r="BK135" i="3"/>
  <c r="BK136" i="3"/>
  <c r="BK126" i="3"/>
  <c r="J136" i="4"/>
  <c r="BK126" i="4"/>
  <c r="BK133" i="4"/>
  <c r="J128" i="4"/>
  <c r="J135" i="5"/>
  <c r="BK138" i="5"/>
  <c r="BK136" i="5"/>
  <c r="BK128" i="5"/>
  <c r="BK146" i="6"/>
  <c r="J130" i="6"/>
  <c r="BK139" i="6"/>
  <c r="BK132" i="6"/>
  <c r="J152" i="6"/>
  <c r="J133" i="6"/>
  <c r="J154" i="7"/>
  <c r="BK135" i="7"/>
  <c r="J148" i="7"/>
  <c r="J137" i="7"/>
  <c r="J150" i="7"/>
  <c r="J142" i="7"/>
  <c r="BK132" i="7"/>
  <c r="J124" i="7"/>
  <c r="J139" i="8"/>
  <c r="BK129" i="8"/>
  <c r="J149" i="8"/>
  <c r="J159" i="8"/>
  <c r="BK136" i="8"/>
  <c r="J158" i="8"/>
  <c r="BK130" i="8"/>
  <c r="J136" i="8"/>
  <c r="BK146" i="9"/>
  <c r="J135" i="9"/>
  <c r="J148" i="9"/>
  <c r="BK131" i="9"/>
  <c r="J126" i="9"/>
  <c r="J141" i="9"/>
  <c r="BK129" i="9"/>
  <c r="BK128" i="10"/>
  <c r="J124" i="10"/>
  <c r="BK149" i="10"/>
  <c r="J144" i="10"/>
  <c r="J135" i="10"/>
  <c r="BK126" i="10"/>
  <c r="J149" i="10"/>
  <c r="BK141" i="10"/>
  <c r="J132" i="10"/>
  <c r="BK148" i="10"/>
  <c r="J146" i="10"/>
  <c r="BK144" i="10"/>
  <c r="J137" i="10"/>
  <c r="BK131" i="10"/>
  <c r="J160" i="11"/>
  <c r="J152" i="11"/>
  <c r="J142" i="11"/>
  <c r="J133" i="11"/>
  <c r="BK130" i="11"/>
  <c r="BK125" i="11"/>
  <c r="BK148" i="11"/>
  <c r="BK138" i="11"/>
  <c r="BK129" i="11"/>
  <c r="J156" i="11"/>
  <c r="J154" i="11"/>
  <c r="BK142" i="11"/>
  <c r="J135" i="11"/>
  <c r="J131" i="11"/>
  <c r="J129" i="11"/>
  <c r="J125" i="11"/>
  <c r="J148" i="12"/>
  <c r="J144" i="12"/>
  <c r="BK140" i="12"/>
  <c r="BK133" i="12"/>
  <c r="J131" i="12"/>
  <c r="J130" i="12"/>
  <c r="BK149" i="12"/>
  <c r="BK145" i="12"/>
  <c r="J141" i="12"/>
  <c r="J135" i="12"/>
  <c r="BK131" i="12"/>
  <c r="J129" i="12"/>
  <c r="J127" i="12"/>
  <c r="BK177" i="2"/>
  <c r="J177" i="2"/>
  <c r="J175" i="2"/>
  <c r="J172" i="2"/>
  <c r="J168" i="2"/>
  <c r="J165" i="2"/>
  <c r="J160" i="2"/>
  <c r="BK152" i="2"/>
  <c r="J147" i="2"/>
  <c r="BK142" i="2"/>
  <c r="BK141" i="2"/>
  <c r="BK139" i="2"/>
  <c r="BK136" i="2"/>
  <c r="BK135" i="2"/>
  <c r="BK125" i="2"/>
  <c r="AS94" i="1"/>
  <c r="J130" i="3"/>
  <c r="J127" i="3"/>
  <c r="BK139" i="4"/>
  <c r="J130" i="4"/>
  <c r="BK129" i="4"/>
  <c r="BK130" i="4"/>
  <c r="J126" i="4"/>
  <c r="BK136" i="4"/>
  <c r="J138" i="5"/>
  <c r="J136" i="5"/>
  <c r="J126" i="5"/>
  <c r="J133" i="5"/>
  <c r="BK124" i="5"/>
  <c r="BK135" i="5"/>
  <c r="BK130" i="5"/>
  <c r="J153" i="6"/>
  <c r="BK148" i="6"/>
  <c r="J142" i="6"/>
  <c r="BK154" i="6"/>
  <c r="BK144" i="6"/>
  <c r="J134" i="6"/>
  <c r="BK130" i="6"/>
  <c r="J156" i="6"/>
  <c r="J148" i="6"/>
  <c r="J139" i="6"/>
  <c r="BK134" i="6"/>
  <c r="J129" i="6"/>
  <c r="BK125" i="6"/>
  <c r="J151" i="7"/>
  <c r="J134" i="7"/>
  <c r="J146" i="7"/>
  <c r="BK142" i="7"/>
  <c r="J133" i="7"/>
  <c r="BK128" i="7"/>
  <c r="BK131" i="7"/>
  <c r="BK154" i="7"/>
  <c r="BK137" i="7"/>
  <c r="J131" i="7"/>
  <c r="J128" i="7"/>
  <c r="BK157" i="8"/>
  <c r="J135" i="8"/>
  <c r="J130" i="8"/>
  <c r="J153" i="8"/>
  <c r="BK145" i="8"/>
  <c r="BK125" i="8"/>
  <c r="BK135" i="8"/>
  <c r="BK149" i="8"/>
  <c r="J125" i="8"/>
  <c r="BK155" i="8"/>
  <c r="BK132" i="8"/>
  <c r="J145" i="8"/>
  <c r="J146" i="9"/>
  <c r="BK148" i="9"/>
  <c r="BK143" i="9"/>
  <c r="J136" i="9"/>
  <c r="BK130" i="9"/>
  <c r="J132" i="9"/>
  <c r="J127" i="9"/>
  <c r="J124" i="9"/>
  <c r="J143" i="9"/>
  <c r="J138" i="9"/>
  <c r="J131" i="9"/>
  <c r="J125" i="9"/>
  <c r="J148" i="10"/>
  <c r="BK139" i="10"/>
  <c r="J134" i="10"/>
  <c r="BK174" i="2"/>
  <c r="BK168" i="2"/>
  <c r="BK147" i="2"/>
  <c r="J141" i="2"/>
  <c r="BK138" i="2"/>
  <c r="J130" i="2"/>
  <c r="BK130" i="3"/>
  <c r="J126" i="3"/>
  <c r="J136" i="3"/>
  <c r="BK129" i="3"/>
  <c r="J129" i="3"/>
  <c r="BK137" i="4"/>
  <c r="BK128" i="4"/>
  <c r="J139" i="4"/>
  <c r="J129" i="4"/>
  <c r="J128" i="5"/>
  <c r="J127" i="5"/>
  <c r="BK127" i="5"/>
  <c r="BK156" i="6"/>
  <c r="BK152" i="6"/>
  <c r="BK140" i="6"/>
  <c r="BK150" i="6"/>
  <c r="J135" i="6"/>
  <c r="J125" i="6"/>
  <c r="J146" i="6"/>
  <c r="J136" i="6"/>
  <c r="J127" i="6"/>
  <c r="BK148" i="7"/>
  <c r="BK152" i="7"/>
  <c r="J139" i="7"/>
  <c r="BK146" i="7"/>
  <c r="BK124" i="7"/>
  <c r="J135" i="7"/>
  <c r="J126" i="7"/>
  <c r="J134" i="8"/>
  <c r="BK159" i="8"/>
  <c r="J141" i="8"/>
  <c r="J161" i="8"/>
  <c r="J129" i="8"/>
  <c r="BK141" i="8"/>
  <c r="J155" i="8"/>
  <c r="BK138" i="9"/>
  <c r="BK140" i="9"/>
  <c r="BK124" i="9"/>
  <c r="J129" i="9"/>
  <c r="BK145" i="9"/>
  <c r="BK135" i="9"/>
  <c r="BK127" i="9"/>
  <c r="J141" i="10"/>
  <c r="BK132" i="10"/>
  <c r="F33" i="2" l="1"/>
  <c r="P124" i="2"/>
  <c r="BK144" i="2"/>
  <c r="J144" i="2"/>
  <c r="J99" i="2" s="1"/>
  <c r="BK154" i="2"/>
  <c r="J154" i="2"/>
  <c r="J100" i="2"/>
  <c r="BK167" i="2"/>
  <c r="J167" i="2" s="1"/>
  <c r="J101" i="2" s="1"/>
  <c r="BK123" i="3"/>
  <c r="J123" i="3" s="1"/>
  <c r="J98" i="3" s="1"/>
  <c r="R134" i="3"/>
  <c r="BK123" i="4"/>
  <c r="J123" i="4" s="1"/>
  <c r="J98" i="4" s="1"/>
  <c r="BK135" i="4"/>
  <c r="J135" i="4"/>
  <c r="J100" i="4" s="1"/>
  <c r="R123" i="5"/>
  <c r="BK134" i="5"/>
  <c r="J134" i="5"/>
  <c r="J100" i="5" s="1"/>
  <c r="P124" i="6"/>
  <c r="P138" i="6"/>
  <c r="BK143" i="6"/>
  <c r="J143" i="6" s="1"/>
  <c r="J100" i="6" s="1"/>
  <c r="BK149" i="6"/>
  <c r="J149" i="6"/>
  <c r="J101" i="6" s="1"/>
  <c r="P123" i="7"/>
  <c r="BK141" i="7"/>
  <c r="J141" i="7"/>
  <c r="J99" i="7" s="1"/>
  <c r="P147" i="7"/>
  <c r="R124" i="8"/>
  <c r="R138" i="8"/>
  <c r="R146" i="8"/>
  <c r="T154" i="8"/>
  <c r="P123" i="9"/>
  <c r="P137" i="9"/>
  <c r="BK142" i="9"/>
  <c r="J142" i="9" s="1"/>
  <c r="J100" i="9" s="1"/>
  <c r="P123" i="10"/>
  <c r="P140" i="10"/>
  <c r="R145" i="10"/>
  <c r="T124" i="2"/>
  <c r="T144" i="2"/>
  <c r="T154" i="2"/>
  <c r="R167" i="2"/>
  <c r="P123" i="3"/>
  <c r="P122" i="3"/>
  <c r="P121" i="3" s="1"/>
  <c r="AU96" i="1" s="1"/>
  <c r="P134" i="3"/>
  <c r="T123" i="4"/>
  <c r="T122" i="4" s="1"/>
  <c r="T121" i="4" s="1"/>
  <c r="T135" i="4"/>
  <c r="T123" i="5"/>
  <c r="R134" i="5"/>
  <c r="R124" i="6"/>
  <c r="T138" i="6"/>
  <c r="R143" i="6"/>
  <c r="R149" i="6"/>
  <c r="T123" i="7"/>
  <c r="P141" i="7"/>
  <c r="T141" i="7"/>
  <c r="T147" i="7"/>
  <c r="T122" i="7" s="1"/>
  <c r="T121" i="7" s="1"/>
  <c r="BK124" i="8"/>
  <c r="J124" i="8" s="1"/>
  <c r="J98" i="8" s="1"/>
  <c r="T124" i="8"/>
  <c r="P138" i="8"/>
  <c r="BK146" i="8"/>
  <c r="J146" i="8" s="1"/>
  <c r="J100" i="8" s="1"/>
  <c r="T146" i="8"/>
  <c r="P154" i="8"/>
  <c r="R123" i="9"/>
  <c r="R137" i="9"/>
  <c r="T142" i="9"/>
  <c r="R123" i="10"/>
  <c r="R122" i="10" s="1"/>
  <c r="R121" i="10" s="1"/>
  <c r="R140" i="10"/>
  <c r="P145" i="10"/>
  <c r="BK124" i="2"/>
  <c r="J124" i="2"/>
  <c r="J98" i="2"/>
  <c r="P144" i="2"/>
  <c r="P154" i="2"/>
  <c r="P167" i="2"/>
  <c r="T123" i="3"/>
  <c r="BK134" i="3"/>
  <c r="J134" i="3" s="1"/>
  <c r="J100" i="3" s="1"/>
  <c r="P123" i="4"/>
  <c r="R135" i="4"/>
  <c r="BK123" i="5"/>
  <c r="J123" i="5"/>
  <c r="J98" i="5"/>
  <c r="T134" i="5"/>
  <c r="BK124" i="6"/>
  <c r="J124" i="6"/>
  <c r="J98" i="6"/>
  <c r="BK138" i="6"/>
  <c r="J138" i="6"/>
  <c r="J99" i="6"/>
  <c r="P143" i="6"/>
  <c r="P149" i="6"/>
  <c r="BK123" i="9"/>
  <c r="BK137" i="9"/>
  <c r="J137" i="9"/>
  <c r="J99" i="9" s="1"/>
  <c r="P142" i="9"/>
  <c r="P122" i="9" s="1"/>
  <c r="P121" i="9" s="1"/>
  <c r="AU102" i="1" s="1"/>
  <c r="BK123" i="10"/>
  <c r="J123" i="10" s="1"/>
  <c r="J98" i="10" s="1"/>
  <c r="BK140" i="10"/>
  <c r="J140" i="10"/>
  <c r="J99" i="10" s="1"/>
  <c r="BK145" i="10"/>
  <c r="J145" i="10" s="1"/>
  <c r="J100" i="10" s="1"/>
  <c r="R124" i="2"/>
  <c r="R144" i="2"/>
  <c r="R154" i="2"/>
  <c r="T167" i="2"/>
  <c r="R123" i="3"/>
  <c r="R122" i="3"/>
  <c r="R121" i="3" s="1"/>
  <c r="T134" i="3"/>
  <c r="R123" i="4"/>
  <c r="R122" i="4"/>
  <c r="R121" i="4" s="1"/>
  <c r="P135" i="4"/>
  <c r="P123" i="5"/>
  <c r="P122" i="5"/>
  <c r="P121" i="5" s="1"/>
  <c r="AU98" i="1" s="1"/>
  <c r="P134" i="5"/>
  <c r="T124" i="6"/>
  <c r="T123" i="6" s="1"/>
  <c r="T122" i="6" s="1"/>
  <c r="R138" i="6"/>
  <c r="T143" i="6"/>
  <c r="T149" i="6"/>
  <c r="BK123" i="7"/>
  <c r="J123" i="7" s="1"/>
  <c r="J98" i="7" s="1"/>
  <c r="R123" i="7"/>
  <c r="R141" i="7"/>
  <c r="BK147" i="7"/>
  <c r="J147" i="7"/>
  <c r="J100" i="7" s="1"/>
  <c r="R147" i="7"/>
  <c r="P124" i="8"/>
  <c r="P123" i="8"/>
  <c r="P122" i="8" s="1"/>
  <c r="AU101" i="1" s="1"/>
  <c r="BK138" i="8"/>
  <c r="J138" i="8"/>
  <c r="J99" i="8" s="1"/>
  <c r="T138" i="8"/>
  <c r="P146" i="8"/>
  <c r="BK154" i="8"/>
  <c r="J154" i="8" s="1"/>
  <c r="J101" i="8" s="1"/>
  <c r="R154" i="8"/>
  <c r="T123" i="9"/>
  <c r="T137" i="9"/>
  <c r="R142" i="9"/>
  <c r="T123" i="10"/>
  <c r="T122" i="10"/>
  <c r="T121" i="10" s="1"/>
  <c r="T140" i="10"/>
  <c r="T145" i="10"/>
  <c r="BK124" i="11"/>
  <c r="R124" i="11"/>
  <c r="BK137" i="11"/>
  <c r="J137" i="11" s="1"/>
  <c r="J99" i="11" s="1"/>
  <c r="BK143" i="11"/>
  <c r="J143" i="11"/>
  <c r="J100" i="11" s="1"/>
  <c r="T143" i="11"/>
  <c r="T153" i="11"/>
  <c r="T124" i="11"/>
  <c r="P137" i="11"/>
  <c r="P143" i="11"/>
  <c r="P123" i="11" s="1"/>
  <c r="P122" i="11" s="1"/>
  <c r="AU104" i="1" s="1"/>
  <c r="P153" i="11"/>
  <c r="BK124" i="12"/>
  <c r="T124" i="12"/>
  <c r="P139" i="12"/>
  <c r="BK142" i="12"/>
  <c r="J142" i="12"/>
  <c r="J100" i="12" s="1"/>
  <c r="R142" i="12"/>
  <c r="BK146" i="12"/>
  <c r="J146" i="12"/>
  <c r="J101" i="12" s="1"/>
  <c r="R146" i="12"/>
  <c r="P124" i="11"/>
  <c r="R137" i="11"/>
  <c r="T137" i="11"/>
  <c r="R143" i="11"/>
  <c r="BK153" i="11"/>
  <c r="J153" i="11" s="1"/>
  <c r="J101" i="11" s="1"/>
  <c r="R153" i="11"/>
  <c r="P124" i="12"/>
  <c r="R124" i="12"/>
  <c r="R123" i="12"/>
  <c r="R122" i="12" s="1"/>
  <c r="BK139" i="12"/>
  <c r="J139" i="12" s="1"/>
  <c r="J99" i="12" s="1"/>
  <c r="R139" i="12"/>
  <c r="T139" i="12"/>
  <c r="P142" i="12"/>
  <c r="T142" i="12"/>
  <c r="P146" i="12"/>
  <c r="T146" i="12"/>
  <c r="BK176" i="2"/>
  <c r="J176" i="2"/>
  <c r="J102" i="2" s="1"/>
  <c r="BK132" i="4"/>
  <c r="J132" i="4" s="1"/>
  <c r="J99" i="4" s="1"/>
  <c r="BK138" i="4"/>
  <c r="J138" i="4"/>
  <c r="J101" i="4" s="1"/>
  <c r="BK153" i="7"/>
  <c r="J153" i="7" s="1"/>
  <c r="J101" i="7" s="1"/>
  <c r="BK132" i="3"/>
  <c r="J132" i="3"/>
  <c r="J99" i="3" s="1"/>
  <c r="BK137" i="3"/>
  <c r="J137" i="3" s="1"/>
  <c r="J101" i="3" s="1"/>
  <c r="BK155" i="6"/>
  <c r="J155" i="6"/>
  <c r="J102" i="6" s="1"/>
  <c r="BK132" i="5"/>
  <c r="J132" i="5" s="1"/>
  <c r="J99" i="5" s="1"/>
  <c r="BK150" i="10"/>
  <c r="J150" i="10"/>
  <c r="J101" i="10" s="1"/>
  <c r="BK137" i="5"/>
  <c r="J137" i="5" s="1"/>
  <c r="J101" i="5" s="1"/>
  <c r="BK160" i="8"/>
  <c r="J160" i="8"/>
  <c r="J102" i="8" s="1"/>
  <c r="BK147" i="9"/>
  <c r="J147" i="9" s="1"/>
  <c r="J101" i="9" s="1"/>
  <c r="BK159" i="11"/>
  <c r="J159" i="11"/>
  <c r="J102" i="11" s="1"/>
  <c r="BK150" i="12"/>
  <c r="J150" i="12" s="1"/>
  <c r="J102" i="12" s="1"/>
  <c r="J119" i="12"/>
  <c r="J91" i="12"/>
  <c r="E112" i="12"/>
  <c r="J116" i="12"/>
  <c r="J124" i="11"/>
  <c r="J98" i="11"/>
  <c r="F92" i="12"/>
  <c r="F118" i="12"/>
  <c r="BF125" i="12"/>
  <c r="BF132" i="12"/>
  <c r="BF133" i="12"/>
  <c r="BF135" i="12"/>
  <c r="BF136" i="12"/>
  <c r="BF147" i="12"/>
  <c r="BF149" i="12"/>
  <c r="BF151" i="12"/>
  <c r="BC105" i="1"/>
  <c r="BF127" i="12"/>
  <c r="BF129" i="12"/>
  <c r="BF130" i="12"/>
  <c r="BF131" i="12"/>
  <c r="BF137" i="12"/>
  <c r="BF140" i="12"/>
  <c r="BF141" i="12"/>
  <c r="BF143" i="12"/>
  <c r="BF144" i="12"/>
  <c r="BF145" i="12"/>
  <c r="BF148" i="12"/>
  <c r="BK122" i="10"/>
  <c r="J122" i="10"/>
  <c r="J97" i="10" s="1"/>
  <c r="J91" i="11"/>
  <c r="F92" i="11"/>
  <c r="F118" i="11"/>
  <c r="BF129" i="11"/>
  <c r="BF138" i="11"/>
  <c r="BF142" i="11"/>
  <c r="BF152" i="11"/>
  <c r="BF154" i="11"/>
  <c r="J89" i="11"/>
  <c r="E112" i="11"/>
  <c r="J119" i="11"/>
  <c r="BF125" i="11"/>
  <c r="BF130" i="11"/>
  <c r="BF131" i="11"/>
  <c r="BF132" i="11"/>
  <c r="BF134" i="11"/>
  <c r="BF140" i="11"/>
  <c r="BF144" i="11"/>
  <c r="BF148" i="11"/>
  <c r="BF157" i="11"/>
  <c r="BF127" i="11"/>
  <c r="BF133" i="11"/>
  <c r="BF135" i="11"/>
  <c r="BF156" i="11"/>
  <c r="BF158" i="11"/>
  <c r="BF160" i="11"/>
  <c r="J123" i="9"/>
  <c r="J98" i="9" s="1"/>
  <c r="J91" i="10"/>
  <c r="F118" i="10"/>
  <c r="BF124" i="10"/>
  <c r="BF128" i="10"/>
  <c r="BF135" i="10"/>
  <c r="BF137" i="10"/>
  <c r="J89" i="10"/>
  <c r="BF126" i="10"/>
  <c r="BF131" i="10"/>
  <c r="BF134" i="10"/>
  <c r="BF144" i="10"/>
  <c r="BF148" i="10"/>
  <c r="E111" i="10"/>
  <c r="F117" i="10"/>
  <c r="J118" i="10"/>
  <c r="BF141" i="10"/>
  <c r="BF143" i="10"/>
  <c r="BF129" i="10"/>
  <c r="BF132" i="10"/>
  <c r="BF133" i="10"/>
  <c r="BF139" i="10"/>
  <c r="BF146" i="10"/>
  <c r="BF147" i="10"/>
  <c r="BF149" i="10"/>
  <c r="BF151" i="10"/>
  <c r="BK123" i="8"/>
  <c r="BK122" i="8"/>
  <c r="J122" i="8" s="1"/>
  <c r="J96" i="8" s="1"/>
  <c r="J89" i="9"/>
  <c r="F92" i="9"/>
  <c r="BF129" i="9"/>
  <c r="BF131" i="9"/>
  <c r="E85" i="9"/>
  <c r="F91" i="9"/>
  <c r="J92" i="9"/>
  <c r="J117" i="9"/>
  <c r="BF130" i="9"/>
  <c r="BF132" i="9"/>
  <c r="BF138" i="9"/>
  <c r="BF145" i="9"/>
  <c r="BF146" i="9"/>
  <c r="BF124" i="9"/>
  <c r="BF125" i="9"/>
  <c r="BF126" i="9"/>
  <c r="BF127" i="9"/>
  <c r="BF133" i="9"/>
  <c r="BF135" i="9"/>
  <c r="BF144" i="9"/>
  <c r="BF148" i="9"/>
  <c r="BF136" i="9"/>
  <c r="BF140" i="9"/>
  <c r="BF141" i="9"/>
  <c r="BF143" i="9"/>
  <c r="J119" i="8"/>
  <c r="BF134" i="8"/>
  <c r="BF139" i="8"/>
  <c r="J89" i="8"/>
  <c r="BF153" i="8"/>
  <c r="BF159" i="8"/>
  <c r="E85" i="8"/>
  <c r="J91" i="8"/>
  <c r="BF145" i="8"/>
  <c r="BF149" i="8"/>
  <c r="BK122" i="7"/>
  <c r="J122" i="7" s="1"/>
  <c r="J97" i="7" s="1"/>
  <c r="BF130" i="8"/>
  <c r="BF132" i="8"/>
  <c r="BF133" i="8"/>
  <c r="BF155" i="8"/>
  <c r="BF157" i="8"/>
  <c r="BF158" i="8"/>
  <c r="F91" i="8"/>
  <c r="F92" i="8"/>
  <c r="BF127" i="8"/>
  <c r="BF129" i="8"/>
  <c r="BF135" i="8"/>
  <c r="BF136" i="8"/>
  <c r="BF161" i="8"/>
  <c r="BF125" i="8"/>
  <c r="BF141" i="8"/>
  <c r="BF147" i="8"/>
  <c r="J91" i="7"/>
  <c r="F118" i="7"/>
  <c r="BF126" i="7"/>
  <c r="BF128" i="7"/>
  <c r="BF129" i="7"/>
  <c r="BF131" i="7"/>
  <c r="BF134" i="7"/>
  <c r="BF150" i="7"/>
  <c r="J118" i="7"/>
  <c r="BF137" i="7"/>
  <c r="BF144" i="7"/>
  <c r="BF148" i="7"/>
  <c r="BF151" i="7"/>
  <c r="BF154" i="7"/>
  <c r="E85" i="7"/>
  <c r="J89" i="7"/>
  <c r="F117" i="7"/>
  <c r="BF124" i="7"/>
  <c r="BF135" i="7"/>
  <c r="BF146" i="7"/>
  <c r="BF132" i="7"/>
  <c r="BF133" i="7"/>
  <c r="BF139" i="7"/>
  <c r="BF142" i="7"/>
  <c r="BF152" i="7"/>
  <c r="BK122" i="5"/>
  <c r="J122" i="5" s="1"/>
  <c r="J97" i="5" s="1"/>
  <c r="E85" i="6"/>
  <c r="J92" i="6"/>
  <c r="J116" i="6"/>
  <c r="F119" i="6"/>
  <c r="BF129" i="6"/>
  <c r="BF127" i="6"/>
  <c r="BF139" i="6"/>
  <c r="BF142" i="6"/>
  <c r="BF156" i="6"/>
  <c r="F91" i="6"/>
  <c r="BF130" i="6"/>
  <c r="BF135" i="6"/>
  <c r="BF140" i="6"/>
  <c r="BF146" i="6"/>
  <c r="BF148" i="6"/>
  <c r="BF150" i="6"/>
  <c r="BF152" i="6"/>
  <c r="BF153" i="6"/>
  <c r="J91" i="6"/>
  <c r="BF125" i="6"/>
  <c r="BF132" i="6"/>
  <c r="BF133" i="6"/>
  <c r="BF134" i="6"/>
  <c r="BF136" i="6"/>
  <c r="BF144" i="6"/>
  <c r="BF154" i="6"/>
  <c r="BK122" i="4"/>
  <c r="J122" i="4"/>
  <c r="J97" i="4" s="1"/>
  <c r="F91" i="5"/>
  <c r="J92" i="5"/>
  <c r="J115" i="5"/>
  <c r="BF130" i="5"/>
  <c r="BF136" i="5"/>
  <c r="F92" i="5"/>
  <c r="BF129" i="5"/>
  <c r="BF135" i="5"/>
  <c r="J91" i="5"/>
  <c r="BF126" i="5"/>
  <c r="BF128" i="5"/>
  <c r="E85" i="5"/>
  <c r="BF124" i="5"/>
  <c r="BF127" i="5"/>
  <c r="BF133" i="5"/>
  <c r="BF138" i="5"/>
  <c r="J89" i="4"/>
  <c r="J92" i="4"/>
  <c r="BF126" i="4"/>
  <c r="BF133" i="4"/>
  <c r="BF137" i="4"/>
  <c r="E85" i="4"/>
  <c r="F91" i="4"/>
  <c r="F92" i="4"/>
  <c r="J117" i="4"/>
  <c r="BF129" i="4"/>
  <c r="BF130" i="4"/>
  <c r="BF136" i="4"/>
  <c r="BF139" i="4"/>
  <c r="BF124" i="4"/>
  <c r="BF127" i="4"/>
  <c r="BF128" i="4"/>
  <c r="F91" i="3"/>
  <c r="J92" i="3"/>
  <c r="J117" i="3"/>
  <c r="BF133" i="3"/>
  <c r="E85" i="3"/>
  <c r="J115" i="3"/>
  <c r="F118" i="3"/>
  <c r="BF124" i="3"/>
  <c r="BF126" i="3"/>
  <c r="BF127" i="3"/>
  <c r="BF129" i="3"/>
  <c r="BF138" i="3"/>
  <c r="BF128" i="3"/>
  <c r="BF130" i="3"/>
  <c r="BF135" i="3"/>
  <c r="BF136" i="3"/>
  <c r="E85" i="2"/>
  <c r="J89" i="2"/>
  <c r="F91" i="2"/>
  <c r="J91" i="2"/>
  <c r="F92" i="2"/>
  <c r="J92" i="2"/>
  <c r="BF125" i="2"/>
  <c r="BF130" i="2"/>
  <c r="BF135" i="2"/>
  <c r="BF136" i="2"/>
  <c r="BF138" i="2"/>
  <c r="BF139" i="2"/>
  <c r="BF140" i="2"/>
  <c r="BF141" i="2"/>
  <c r="BF142" i="2"/>
  <c r="BF145" i="2"/>
  <c r="BF147" i="2"/>
  <c r="BF152" i="2"/>
  <c r="BF155" i="2"/>
  <c r="BF160" i="2"/>
  <c r="BF165" i="2"/>
  <c r="BF168" i="2"/>
  <c r="BF170" i="2"/>
  <c r="BF172" i="2"/>
  <c r="BF174" i="2"/>
  <c r="BF175" i="2"/>
  <c r="BF177" i="2"/>
  <c r="BB95" i="1"/>
  <c r="AV95" i="1"/>
  <c r="AZ95" i="1"/>
  <c r="BC95" i="1"/>
  <c r="BD95" i="1"/>
  <c r="J33" i="3"/>
  <c r="AV96" i="1" s="1"/>
  <c r="F33" i="7"/>
  <c r="AZ100" i="1" s="1"/>
  <c r="F37" i="7"/>
  <c r="BD100" i="1" s="1"/>
  <c r="F37" i="8"/>
  <c r="BD101" i="1" s="1"/>
  <c r="F35" i="8"/>
  <c r="BB101" i="1" s="1"/>
  <c r="F36" i="9"/>
  <c r="BC102" i="1" s="1"/>
  <c r="J33" i="10"/>
  <c r="AV103" i="1" s="1"/>
  <c r="F33" i="10"/>
  <c r="AZ103" i="1" s="1"/>
  <c r="F35" i="11"/>
  <c r="BB104" i="1" s="1"/>
  <c r="F36" i="11"/>
  <c r="BC104" i="1" s="1"/>
  <c r="F33" i="12"/>
  <c r="AZ105" i="1" s="1"/>
  <c r="F33" i="3"/>
  <c r="AZ96" i="1" s="1"/>
  <c r="F33" i="4"/>
  <c r="AZ97" i="1" s="1"/>
  <c r="F37" i="4"/>
  <c r="BD97" i="1" s="1"/>
  <c r="F37" i="5"/>
  <c r="BD98" i="1" s="1"/>
  <c r="F33" i="5"/>
  <c r="AZ98" i="1" s="1"/>
  <c r="F33" i="6"/>
  <c r="AZ99" i="1" s="1"/>
  <c r="F37" i="6"/>
  <c r="BD99" i="1" s="1"/>
  <c r="F35" i="7"/>
  <c r="BB100" i="1" s="1"/>
  <c r="F33" i="8"/>
  <c r="AZ101" i="1" s="1"/>
  <c r="J33" i="9"/>
  <c r="AV102" i="1" s="1"/>
  <c r="F35" i="10"/>
  <c r="BB103" i="1" s="1"/>
  <c r="F37" i="11"/>
  <c r="BD104" i="1" s="1"/>
  <c r="J33" i="12"/>
  <c r="AV105" i="1" s="1"/>
  <c r="F36" i="3"/>
  <c r="BC96" i="1" s="1"/>
  <c r="J33" i="4"/>
  <c r="AV97" i="1" s="1"/>
  <c r="J33" i="6"/>
  <c r="AV99" i="1" s="1"/>
  <c r="F36" i="7"/>
  <c r="BC100" i="1" s="1"/>
  <c r="F36" i="8"/>
  <c r="BC101" i="1" s="1"/>
  <c r="F35" i="9"/>
  <c r="BB102" i="1" s="1"/>
  <c r="F36" i="10"/>
  <c r="BC103" i="1" s="1"/>
  <c r="F33" i="11"/>
  <c r="AZ104" i="1" s="1"/>
  <c r="F37" i="12"/>
  <c r="BD105" i="1" s="1"/>
  <c r="F37" i="3"/>
  <c r="BD96" i="1" s="1"/>
  <c r="F35" i="3"/>
  <c r="BB96" i="1" s="1"/>
  <c r="F36" i="4"/>
  <c r="BC97" i="1" s="1"/>
  <c r="F35" i="4"/>
  <c r="BB97" i="1" s="1"/>
  <c r="J33" i="5"/>
  <c r="AV98" i="1" s="1"/>
  <c r="F35" i="5"/>
  <c r="BB98" i="1" s="1"/>
  <c r="F36" i="5"/>
  <c r="BC98" i="1" s="1"/>
  <c r="F35" i="6"/>
  <c r="BB99" i="1" s="1"/>
  <c r="F36" i="6"/>
  <c r="BC99" i="1" s="1"/>
  <c r="J33" i="7"/>
  <c r="AV100" i="1" s="1"/>
  <c r="J33" i="8"/>
  <c r="AV101" i="1" s="1"/>
  <c r="F33" i="9"/>
  <c r="AZ102" i="1" s="1"/>
  <c r="F37" i="9"/>
  <c r="BD102" i="1" s="1"/>
  <c r="F37" i="10"/>
  <c r="BD103" i="1" s="1"/>
  <c r="J33" i="11"/>
  <c r="AV104" i="1" s="1"/>
  <c r="F35" i="12"/>
  <c r="BB105" i="1" s="1"/>
  <c r="P123" i="12" l="1"/>
  <c r="P122" i="12"/>
  <c r="AU105" i="1" s="1"/>
  <c r="BK123" i="12"/>
  <c r="BK122" i="12" s="1"/>
  <c r="J122" i="12" s="1"/>
  <c r="J96" i="12" s="1"/>
  <c r="R123" i="11"/>
  <c r="R122" i="11" s="1"/>
  <c r="T122" i="9"/>
  <c r="T121" i="9" s="1"/>
  <c r="R123" i="6"/>
  <c r="R122" i="6" s="1"/>
  <c r="P122" i="10"/>
  <c r="P121" i="10" s="1"/>
  <c r="AU103" i="1" s="1"/>
  <c r="R123" i="8"/>
  <c r="R122" i="8"/>
  <c r="R122" i="5"/>
  <c r="R121" i="5"/>
  <c r="P122" i="4"/>
  <c r="P121" i="4"/>
  <c r="AU97" i="1" s="1"/>
  <c r="T122" i="5"/>
  <c r="T121" i="5" s="1"/>
  <c r="P122" i="7"/>
  <c r="P121" i="7" s="1"/>
  <c r="AU100" i="1" s="1"/>
  <c r="T123" i="12"/>
  <c r="T122" i="12"/>
  <c r="BK123" i="11"/>
  <c r="J123" i="11"/>
  <c r="J97" i="11" s="1"/>
  <c r="R122" i="7"/>
  <c r="R121" i="7" s="1"/>
  <c r="R123" i="2"/>
  <c r="R122" i="2" s="1"/>
  <c r="BK122" i="9"/>
  <c r="J122" i="9" s="1"/>
  <c r="J97" i="9" s="1"/>
  <c r="T122" i="3"/>
  <c r="T121" i="3"/>
  <c r="R122" i="9"/>
  <c r="R121" i="9"/>
  <c r="T123" i="8"/>
  <c r="T122" i="8"/>
  <c r="T123" i="11"/>
  <c r="T122" i="11"/>
  <c r="T123" i="2"/>
  <c r="T122" i="2"/>
  <c r="P123" i="6"/>
  <c r="P122" i="6"/>
  <c r="AU99" i="1" s="1"/>
  <c r="P123" i="2"/>
  <c r="P122" i="2" s="1"/>
  <c r="AU95" i="1" s="1"/>
  <c r="BK122" i="3"/>
  <c r="J122" i="3"/>
  <c r="J97" i="3" s="1"/>
  <c r="BK123" i="2"/>
  <c r="J123" i="2" s="1"/>
  <c r="J97" i="2" s="1"/>
  <c r="BK123" i="6"/>
  <c r="J123" i="6"/>
  <c r="J97" i="6" s="1"/>
  <c r="J124" i="12"/>
  <c r="J98" i="12"/>
  <c r="BK121" i="10"/>
  <c r="J121" i="10" s="1"/>
  <c r="J96" i="10" s="1"/>
  <c r="J123" i="8"/>
  <c r="J97" i="8"/>
  <c r="BK121" i="7"/>
  <c r="J121" i="7"/>
  <c r="J96" i="7"/>
  <c r="BK121" i="5"/>
  <c r="J121" i="5" s="1"/>
  <c r="J96" i="5" s="1"/>
  <c r="BK121" i="4"/>
  <c r="J121" i="4"/>
  <c r="J96" i="4" s="1"/>
  <c r="F34" i="3"/>
  <c r="BA96" i="1" s="1"/>
  <c r="J34" i="5"/>
  <c r="AW98" i="1" s="1"/>
  <c r="AT98" i="1" s="1"/>
  <c r="F34" i="7"/>
  <c r="BA100" i="1"/>
  <c r="J30" i="8"/>
  <c r="AG101" i="1"/>
  <c r="J34" i="10"/>
  <c r="AW103" i="1"/>
  <c r="AT103" i="1" s="1"/>
  <c r="J34" i="12"/>
  <c r="AW105" i="1" s="1"/>
  <c r="AT105" i="1" s="1"/>
  <c r="F34" i="2"/>
  <c r="BA95" i="1"/>
  <c r="F34" i="6"/>
  <c r="BA99" i="1"/>
  <c r="J34" i="8"/>
  <c r="AW101" i="1"/>
  <c r="AT101" i="1" s="1"/>
  <c r="J34" i="9"/>
  <c r="AW102" i="1" s="1"/>
  <c r="AT102" i="1" s="1"/>
  <c r="J34" i="11"/>
  <c r="AW104" i="1"/>
  <c r="AT104" i="1" s="1"/>
  <c r="AZ94" i="1"/>
  <c r="AV94" i="1" s="1"/>
  <c r="AK29" i="1" s="1"/>
  <c r="BD94" i="1"/>
  <c r="W33" i="1"/>
  <c r="J34" i="3"/>
  <c r="AW96" i="1"/>
  <c r="AT96" i="1" s="1"/>
  <c r="F34" i="4"/>
  <c r="BA97" i="1" s="1"/>
  <c r="J34" i="6"/>
  <c r="AW99" i="1" s="1"/>
  <c r="AT99" i="1" s="1"/>
  <c r="F34" i="9"/>
  <c r="BA102" i="1"/>
  <c r="F34" i="12"/>
  <c r="BA105" i="1"/>
  <c r="J34" i="2"/>
  <c r="AW95" i="1"/>
  <c r="AT95" i="1" s="1"/>
  <c r="J34" i="7"/>
  <c r="AW100" i="1" s="1"/>
  <c r="AT100" i="1" s="1"/>
  <c r="F34" i="10"/>
  <c r="BA103" i="1"/>
  <c r="BC94" i="1"/>
  <c r="AY94" i="1"/>
  <c r="J34" i="4"/>
  <c r="AW97" i="1"/>
  <c r="AT97" i="1" s="1"/>
  <c r="F34" i="5"/>
  <c r="BA98" i="1" s="1"/>
  <c r="F34" i="8"/>
  <c r="BA101" i="1" s="1"/>
  <c r="F34" i="11"/>
  <c r="BA104" i="1" s="1"/>
  <c r="BB94" i="1"/>
  <c r="AX94" i="1" s="1"/>
  <c r="BK121" i="3" l="1"/>
  <c r="J121" i="3"/>
  <c r="J96" i="3" s="1"/>
  <c r="BK122" i="2"/>
  <c r="J122" i="2" s="1"/>
  <c r="J96" i="2" s="1"/>
  <c r="BK122" i="11"/>
  <c r="J122" i="11" s="1"/>
  <c r="J96" i="11" s="1"/>
  <c r="BK122" i="6"/>
  <c r="J122" i="6" s="1"/>
  <c r="J96" i="6" s="1"/>
  <c r="BK121" i="9"/>
  <c r="J121" i="9"/>
  <c r="J96" i="9" s="1"/>
  <c r="J123" i="12"/>
  <c r="J97" i="12" s="1"/>
  <c r="AN101" i="1"/>
  <c r="J39" i="8"/>
  <c r="AU94" i="1"/>
  <c r="J30" i="10"/>
  <c r="AG103" i="1"/>
  <c r="AN103" i="1" s="1"/>
  <c r="W31" i="1"/>
  <c r="J30" i="12"/>
  <c r="AG105" i="1"/>
  <c r="J30" i="4"/>
  <c r="AG97" i="1" s="1"/>
  <c r="AN97" i="1" s="1"/>
  <c r="W29" i="1"/>
  <c r="J30" i="5"/>
  <c r="AG98" i="1" s="1"/>
  <c r="BA94" i="1"/>
  <c r="AW94" i="1"/>
  <c r="AK30" i="1"/>
  <c r="J30" i="7"/>
  <c r="AG100" i="1"/>
  <c r="AN100" i="1"/>
  <c r="W32" i="1"/>
  <c r="J39" i="12" l="1"/>
  <c r="J39" i="10"/>
  <c r="J39" i="7"/>
  <c r="J39" i="5"/>
  <c r="AN98" i="1"/>
  <c r="J39" i="4"/>
  <c r="AN105" i="1"/>
  <c r="J30" i="11"/>
  <c r="AG104" i="1" s="1"/>
  <c r="AN104" i="1" s="1"/>
  <c r="J30" i="9"/>
  <c r="AG102" i="1"/>
  <c r="AN102" i="1" s="1"/>
  <c r="J30" i="3"/>
  <c r="AG96" i="1" s="1"/>
  <c r="J30" i="6"/>
  <c r="AG99" i="1" s="1"/>
  <c r="J30" i="2"/>
  <c r="AG95" i="1" s="1"/>
  <c r="AN95" i="1" s="1"/>
  <c r="AT94" i="1"/>
  <c r="W30" i="1"/>
  <c r="J39" i="6" l="1"/>
  <c r="J39" i="11"/>
  <c r="J39" i="9"/>
  <c r="J39" i="3"/>
  <c r="J39" i="2"/>
  <c r="AN96" i="1"/>
  <c r="AN99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<sst xmlns="http://schemas.openxmlformats.org/spreadsheetml/2006/main" count="5200" uniqueCount="527">
  <si>
    <t>Export Komplet</t>
  </si>
  <si>
    <t/>
  </si>
  <si>
    <t>2.0</t>
  </si>
  <si>
    <t>ZAMOK</t>
  </si>
  <si>
    <t>False</t>
  </si>
  <si>
    <t>{c6cb2207-0712-44b4-a3d6-405fcf46aa18}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</si>
  <si>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</si>
  <si>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</si>
  <si>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</si>
  <si>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</si>
  <si>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</si>
  <si>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</si>
  <si>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</si>
  <si>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2022-01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</si>
  <si>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</si>
  <si>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</si>
  <si>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Inkkluzívne ihrisko Brezno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</si>
  <si>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</si>
  <si>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</si>
  <si>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</si>
  <si>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</si>
  <si>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</si>
  <si>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</si>
  <si>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</si>
  <si>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</si>
  <si>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</si>
  <si>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</si>
  <si>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</si>
  <si>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</si>
  <si>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</si>
  <si>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</si>
  <si>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</si>
  <si>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</si>
  <si>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</si>
  <si>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</si>
  <si>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</si>
  <si>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</si>
  <si>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</si>
  <si>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</si>
  <si>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</si>
  <si>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</si>
  <si>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</si>
  <si>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</si>
  <si>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</si>
  <si>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</si>
  <si>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</si>
  <si>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</si>
  <si>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</si>
  <si>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</si>
  <si>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</si>
  <si>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</si>
  <si>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</si>
  <si>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</si>
  <si>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</si>
  <si>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</si>
  <si>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</si>
  <si>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</si>
  <si>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</si>
  <si>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</si>
  <si>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</si>
  <si>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</si>
  <si>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</si>
  <si>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</si>
  <si>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</si>
  <si>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</si>
  <si>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</si>
  <si>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</si>
  <si>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</si>
  <si>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</si>
  <si>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</si>
  <si>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</si>
  <si>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</si>
  <si>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</si>
  <si>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</si>
  <si>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</si>
  <si>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</si>
  <si>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</si>
  <si>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Altánok</t>
  </si>
  <si>
    <t>STA</t>
  </si>
  <si>
    <t>1</t>
  </si>
  <si>
    <t>{3b744c55-f052-4eb6-b66a-c781f81e39f8}</t>
  </si>
  <si>
    <t>02</t>
  </si>
  <si>
    <t>Infotabuľa</t>
  </si>
  <si>
    <t>{3324fd50-1ce1-4845-ae5a-b29546552f59}</t>
  </si>
  <si>
    <t>03</t>
  </si>
  <si>
    <t>Lavičky 4ks</t>
  </si>
  <si>
    <t>{1f45b557-0f85-4448-8bbc-62ed7ed8d332}</t>
  </si>
  <si>
    <t>04</t>
  </si>
  <si>
    <t>Smetný kôš 4ks</t>
  </si>
  <si>
    <t>{810b3bac-81fe-45c8-a4cd-18cfbe2f8310}</t>
  </si>
  <si>
    <t>05</t>
  </si>
  <si>
    <t>Hojdačka hniezdo</t>
  </si>
  <si>
    <t>{0201addc-7139-4f98-8cfb-09378c509ceb}</t>
  </si>
  <si>
    <t>06</t>
  </si>
  <si>
    <t>Fitdráha</t>
  </si>
  <si>
    <t>{c8be56ce-42c2-449d-9d42-faf6672d7c36}</t>
  </si>
  <si>
    <t>07</t>
  </si>
  <si>
    <t>Pieskovisko čln</t>
  </si>
  <si>
    <t>{81d10fff-fa2f-4ec6-ae58-b1f2e8800d73}</t>
  </si>
  <si>
    <t>08</t>
  </si>
  <si>
    <t>Loď Pinta</t>
  </si>
  <si>
    <t>{bb924af8-a067-41de-b635-cdd3a8554226}</t>
  </si>
  <si>
    <t>09</t>
  </si>
  <si>
    <t>Loď Nina</t>
  </si>
  <si>
    <t>{c66df6f0-5c72-491a-8cea-8d4b14cb3467}</t>
  </si>
  <si>
    <t>10</t>
  </si>
  <si>
    <t>Kolotoč</t>
  </si>
  <si>
    <t>{65df8e2c-6ad9-42ae-97bb-5b37a244b596}</t>
  </si>
  <si>
    <t>11</t>
  </si>
  <si>
    <t>Chodník a úprava trávnika</t>
  </si>
  <si>
    <t>{ce1dba05-d928-4a8b-842d-a1750d67465d}</t>
  </si>
  <si>
    <t>KRYCÍ LIST ROZPOČTU</t>
  </si>
  <si>
    <t>Objekt:</t>
  </si>
  <si>
    <t>01 - Altánok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</si>
  <si>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</si>
  <si>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</si>
  <si>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</si>
  <si>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</si>
  <si>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</si>
  <si>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</si>
  <si>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</si>
  <si>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</si>
  <si>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</si>
  <si>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</si>
  <si>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</si>
  <si>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</si>
  <si>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</si>
  <si>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</si>
  <si>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</si>
  <si>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</si>
  <si>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</si>
  <si>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</si>
  <si>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</si>
  <si>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</si>
  <si>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</si>
  <si>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</si>
  <si>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</si>
  <si>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</si>
  <si>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</si>
  <si>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</si>
  <si>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</si>
  <si>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</si>
  <si>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121101111.S</t>
  </si>
  <si>
    <t>Odstránenie ornice s vodor. premiestn. na hromady, so zložením na vzdialenosť do 100 m a do 100m3</t>
  </si>
  <si>
    <t>m3</t>
  </si>
  <si>
    <t>4</t>
  </si>
  <si>
    <t>2</t>
  </si>
  <si>
    <t>1855425180</t>
  </si>
  <si>
    <t>VV</t>
  </si>
  <si>
    <t>0,2*2,75*4,75</t>
  </si>
  <si>
    <t>0,2*1,37*4,75/2</t>
  </si>
  <si>
    <t>Súčet</t>
  </si>
  <si>
    <t>122201101.S</t>
  </si>
  <si>
    <t>Odkopávka a prekopávka nezapažená v hornine 3, do 100 m3</t>
  </si>
  <si>
    <t>208420644</t>
  </si>
  <si>
    <t>0,1*2,75*4,75</t>
  </si>
  <si>
    <t>0,1*1,37*4,75/2</t>
  </si>
  <si>
    <t>3</t>
  </si>
  <si>
    <t>122201109.S</t>
  </si>
  <si>
    <t>Odkopávky a prekopávky nezapažené. Príplatok k cenám za lepivosť horniny 3</t>
  </si>
  <si>
    <t>1795403599</t>
  </si>
  <si>
    <t>131201101.S</t>
  </si>
  <si>
    <t>Výkop nezapaženej jamy v hornine 3, do 100 m3</t>
  </si>
  <si>
    <t>1893484402</t>
  </si>
  <si>
    <t>0,5*0,5*0,6*12</t>
  </si>
  <si>
    <t>5</t>
  </si>
  <si>
    <t>131201109.S</t>
  </si>
  <si>
    <t>Hĺbenie nezapažených jám a zárezov. Príplatok za lepivosť horniny 3</t>
  </si>
  <si>
    <t>-1797399565</t>
  </si>
  <si>
    <t>6</t>
  </si>
  <si>
    <t>162201102.S</t>
  </si>
  <si>
    <t>Vodorovné premiestnenie výkopku z horniny 1-4 nad 20-50m</t>
  </si>
  <si>
    <t>371991523</t>
  </si>
  <si>
    <t>7</t>
  </si>
  <si>
    <t>162501102.S</t>
  </si>
  <si>
    <t>Vodorovné premiestnenie výkopku po spevnenej ceste z horniny tr.1-4, do 100 m3 na vzdialenosť do 3000 m</t>
  </si>
  <si>
    <t>1687415704</t>
  </si>
  <si>
    <t>8</t>
  </si>
  <si>
    <t>171201201.S</t>
  </si>
  <si>
    <t>Uloženie sypaniny na skládky do 100 m3</t>
  </si>
  <si>
    <t>464264897</t>
  </si>
  <si>
    <t>9</t>
  </si>
  <si>
    <t>171209002.S</t>
  </si>
  <si>
    <t>Poplatok za skladovanie - zemina a kamenivo (17 05) ostatné</t>
  </si>
  <si>
    <t>t</t>
  </si>
  <si>
    <t>-670855960</t>
  </si>
  <si>
    <t>3,756*1,7</t>
  </si>
  <si>
    <t>Zakladanie</t>
  </si>
  <si>
    <t>275313521.S</t>
  </si>
  <si>
    <t>Betón základových pätiek, prostý tr. C 12/15</t>
  </si>
  <si>
    <t>-927955527</t>
  </si>
  <si>
    <t>289971211.S</t>
  </si>
  <si>
    <t>Zhotovenie vrstvy z geotextílie na upravenom povrchu sklon do 1 : 5 , šírky od 0 do 3 m</t>
  </si>
  <si>
    <t>m2</t>
  </si>
  <si>
    <t>-401622433</t>
  </si>
  <si>
    <t>2,75*4,75</t>
  </si>
  <si>
    <t>1,37*4,75/2</t>
  </si>
  <si>
    <t>12</t>
  </si>
  <si>
    <t>M</t>
  </si>
  <si>
    <t>693110004500.S</t>
  </si>
  <si>
    <t>Geotextília polypropylénová netkaná 300 g/m2</t>
  </si>
  <si>
    <t>-1905821245</t>
  </si>
  <si>
    <t>19,571*1,02 'Prepočítané koeficientom množstva</t>
  </si>
  <si>
    <t>Komunikácie</t>
  </si>
  <si>
    <t>13</t>
  </si>
  <si>
    <t>564861111.S</t>
  </si>
  <si>
    <t>Podklad zo štrkodrviny s rozprestretím a zhutnením, po zhutnení hr. 200 mm</t>
  </si>
  <si>
    <t>-493326748</t>
  </si>
  <si>
    <t>14</t>
  </si>
  <si>
    <t>596911141.S</t>
  </si>
  <si>
    <t>Kladenie betónovej zámkovej dlažby komunikácií pre peších hr. 60 mm pre peších do 50 m2 so zriadením lôžka z kameniva hr. 30 mm</t>
  </si>
  <si>
    <t>1417019985</t>
  </si>
  <si>
    <t>15</t>
  </si>
  <si>
    <t>592460009600.S</t>
  </si>
  <si>
    <t>Dlažba betónová, rozmer 200x200x60 mm, prírodná</t>
  </si>
  <si>
    <t>2017353041</t>
  </si>
  <si>
    <t>Ostatné konštrukcie a práce-búranie</t>
  </si>
  <si>
    <t>16</t>
  </si>
  <si>
    <t>916561111.S</t>
  </si>
  <si>
    <t>Osadenie záhonového alebo parkového obrubníka betón., do lôžka z bet. pros. tr. C 12/15 s bočnou oporou</t>
  </si>
  <si>
    <t>m</t>
  </si>
  <si>
    <t>489941716</t>
  </si>
  <si>
    <t>2,75*6</t>
  </si>
  <si>
    <t>17</t>
  </si>
  <si>
    <t>592170001800.S</t>
  </si>
  <si>
    <t>Obrubník parkový, lxšxv 1000x50x200 mm, prírodný</t>
  </si>
  <si>
    <t>ks</t>
  </si>
  <si>
    <t>-1686424846</t>
  </si>
  <si>
    <t>16,5*1,01 'Prepočítané koeficientom množstva</t>
  </si>
  <si>
    <t>18</t>
  </si>
  <si>
    <t>918101111.S</t>
  </si>
  <si>
    <t>Lôžko pod obrubníky, krajníky alebo obruby z dlažobných kociek z betónu prostého tr. C 12/15</t>
  </si>
  <si>
    <t>577284738</t>
  </si>
  <si>
    <t>16,5*0,25*0,1</t>
  </si>
  <si>
    <t>19</t>
  </si>
  <si>
    <t>93610515</t>
  </si>
  <si>
    <t>Montáž detských domčekov z drevených prvkov skladaných na mieste, osadené do betónových pätiek - montáž altánku</t>
  </si>
  <si>
    <t>súb.</t>
  </si>
  <si>
    <t>1544340704</t>
  </si>
  <si>
    <t>5535700228pc</t>
  </si>
  <si>
    <t>Altánok s lavičkami</t>
  </si>
  <si>
    <t>-2045256417</t>
  </si>
  <si>
    <t>99</t>
  </si>
  <si>
    <t>Presun hmôt HSV</t>
  </si>
  <si>
    <t>21</t>
  </si>
  <si>
    <t>998151111.S</t>
  </si>
  <si>
    <t>Presun hmôt pre obj.8152, 8153,8159,zvislá nosná konštr.z tehál,tvárnic,blokov výšky do 10 m</t>
  </si>
  <si>
    <t>1528541899</t>
  </si>
  <si>
    <t>02 - Infotabuľa</t>
  </si>
  <si>
    <t>-261054060</t>
  </si>
  <si>
    <t>0,5*0,5*0,9*2</t>
  </si>
  <si>
    <t>630683444</t>
  </si>
  <si>
    <t>2141704608</t>
  </si>
  <si>
    <t>1102993251</t>
  </si>
  <si>
    <t>1540786054</t>
  </si>
  <si>
    <t>889654343</t>
  </si>
  <si>
    <t>0,45*1,7</t>
  </si>
  <si>
    <t>658855764</t>
  </si>
  <si>
    <t>936105171.S</t>
  </si>
  <si>
    <t>Montáž edukatívnych prvkov z drevených prvkov skladaných na mieste, osadené do betónových pätiek</t>
  </si>
  <si>
    <t>-1646078326</t>
  </si>
  <si>
    <t>5535700261</t>
  </si>
  <si>
    <t>Tabuľa - infotabuľa</t>
  </si>
  <si>
    <t>-1093074308</t>
  </si>
  <si>
    <t>-1034834317</t>
  </si>
  <si>
    <t>03 - Lavičky 4ks</t>
  </si>
  <si>
    <t>-1198434846</t>
  </si>
  <si>
    <t>0,5*0,5*0,9*4*4</t>
  </si>
  <si>
    <t>932616781</t>
  </si>
  <si>
    <t>-477142756</t>
  </si>
  <si>
    <t>1481467740</t>
  </si>
  <si>
    <t>-1344952725</t>
  </si>
  <si>
    <t>-282174748</t>
  </si>
  <si>
    <t>3,6*1,7</t>
  </si>
  <si>
    <t>1644223103</t>
  </si>
  <si>
    <t>0,5*0,5*0,6*4*4</t>
  </si>
  <si>
    <t>936124121.S</t>
  </si>
  <si>
    <t>Osadenie parkovej lavičky so zabetonováním nôh</t>
  </si>
  <si>
    <t>-343515901</t>
  </si>
  <si>
    <t>5535600024</t>
  </si>
  <si>
    <t>Lavička parková s operadlom, sedadlo a operadlo z dreva, dĺžky 1850 mm</t>
  </si>
  <si>
    <t>-1974705399</t>
  </si>
  <si>
    <t>1121349135</t>
  </si>
  <si>
    <t>04 - Smetný kôš 4ks</t>
  </si>
  <si>
    <t>-699595842</t>
  </si>
  <si>
    <t>0,5*0,5*0,6*4</t>
  </si>
  <si>
    <t>-1472053532</t>
  </si>
  <si>
    <t>-683253139</t>
  </si>
  <si>
    <t>1417397524</t>
  </si>
  <si>
    <t>-1249388276</t>
  </si>
  <si>
    <t>1161642263</t>
  </si>
  <si>
    <t>0,6*1,7</t>
  </si>
  <si>
    <t>-2026713447</t>
  </si>
  <si>
    <t>936104211.S</t>
  </si>
  <si>
    <t>Osadenie odpadkového koša do betonovej pätky</t>
  </si>
  <si>
    <t>1434194268</t>
  </si>
  <si>
    <t>5535600039</t>
  </si>
  <si>
    <t xml:space="preserve">Kôš odpadkový štvorcový pôdorys, oceľová kostra opláštená drevenými lamelami </t>
  </si>
  <si>
    <t>1371498231</t>
  </si>
  <si>
    <t>720529115</t>
  </si>
  <si>
    <t>05 - Hojdačka hniezdo</t>
  </si>
  <si>
    <t>150923113</t>
  </si>
  <si>
    <t>0,2*3,53*8</t>
  </si>
  <si>
    <t>1401398618</t>
  </si>
  <si>
    <t>0,06*3,53*8</t>
  </si>
  <si>
    <t>-1525742872</t>
  </si>
  <si>
    <t>2114453716</t>
  </si>
  <si>
    <t>-1968398119</t>
  </si>
  <si>
    <t>959430504</t>
  </si>
  <si>
    <t>173555312</t>
  </si>
  <si>
    <t>1705176913</t>
  </si>
  <si>
    <t>-937871608</t>
  </si>
  <si>
    <t>2,294*1,7</t>
  </si>
  <si>
    <t>1030630523</t>
  </si>
  <si>
    <t>-823286245</t>
  </si>
  <si>
    <t>3,53*8</t>
  </si>
  <si>
    <t>1748377026</t>
  </si>
  <si>
    <t>1195984414</t>
  </si>
  <si>
    <t>5966100</t>
  </si>
  <si>
    <t>Kladenie gumovej dlažby do štrkového lôžka</t>
  </si>
  <si>
    <t>1848426112</t>
  </si>
  <si>
    <t>2725200041</t>
  </si>
  <si>
    <t xml:space="preserve">Dlažba gumová </t>
  </si>
  <si>
    <t>-467204724</t>
  </si>
  <si>
    <t>915930032</t>
  </si>
  <si>
    <t>Osadenie vodiaceho obrubníka z plechu</t>
  </si>
  <si>
    <t>816859044</t>
  </si>
  <si>
    <t>(3,53+8)*2</t>
  </si>
  <si>
    <t>404450001101</t>
  </si>
  <si>
    <t>Vodiaci obrubník z plechu výšky 10cm, hr 0,8mm</t>
  </si>
  <si>
    <t>1133132030</t>
  </si>
  <si>
    <t>936105121.S</t>
  </si>
  <si>
    <t>Montáž detských hojdačiek z drevených prvkov skladaných na mieste, osadené do betónových pätiek</t>
  </si>
  <si>
    <t>1819829966</t>
  </si>
  <si>
    <t>5535700174</t>
  </si>
  <si>
    <t>740905461</t>
  </si>
  <si>
    <t>1807276046</t>
  </si>
  <si>
    <t>06 - Fitdráha</t>
  </si>
  <si>
    <t>535299407</t>
  </si>
  <si>
    <t>0,2*3,5*4,1</t>
  </si>
  <si>
    <t>-2116948716</t>
  </si>
  <si>
    <t>0,1*3,5*4,1</t>
  </si>
  <si>
    <t>-1312470163</t>
  </si>
  <si>
    <t>230380055</t>
  </si>
  <si>
    <t>0,5*0,5*0,9*27</t>
  </si>
  <si>
    <t>-597995296</t>
  </si>
  <si>
    <t>-1802609433</t>
  </si>
  <si>
    <t>-1796679523</t>
  </si>
  <si>
    <t>-1146325096</t>
  </si>
  <si>
    <t>-838553257</t>
  </si>
  <si>
    <t>7,51*1,7</t>
  </si>
  <si>
    <t>174201101.S</t>
  </si>
  <si>
    <t>Zásyp sypaninou bez zhutnenia jám, šachiet, rýh, zárezov alebo okolo objektov do 100 m3</t>
  </si>
  <si>
    <t>-1871685147</t>
  </si>
  <si>
    <t>0,3*3,5*4,1</t>
  </si>
  <si>
    <t>5833100009</t>
  </si>
  <si>
    <t>Kamenivo ťažené hrubé frakcia 4-8 mm</t>
  </si>
  <si>
    <t>585271490</t>
  </si>
  <si>
    <t>4,305*1,89 'Prepočítané koeficientom množstva</t>
  </si>
  <si>
    <t>-1206997582</t>
  </si>
  <si>
    <t>0,5*0,5*0,7*27</t>
  </si>
  <si>
    <t>269025599</t>
  </si>
  <si>
    <t>3,5*4,1</t>
  </si>
  <si>
    <t>-1879392897</t>
  </si>
  <si>
    <t>-1452066784</t>
  </si>
  <si>
    <t>(3,5+4,1)*2</t>
  </si>
  <si>
    <t>584600874</t>
  </si>
  <si>
    <t>936105144.S</t>
  </si>
  <si>
    <t>Montáž lezeckých prvkov veľkých z drevených prvkov skladaných na mieste, osadené do betónových pätiek</t>
  </si>
  <si>
    <t>2082369422</t>
  </si>
  <si>
    <t>5535700210</t>
  </si>
  <si>
    <t>-148164109</t>
  </si>
  <si>
    <t>1322549877</t>
  </si>
  <si>
    <t>07 - Pieskovisko čln</t>
  </si>
  <si>
    <t>-598837867</t>
  </si>
  <si>
    <t>0,2*(5,0*2,85+4,3*2,3+0,7*2,3/2+1,9*1,25+1,9*3,75/2)</t>
  </si>
  <si>
    <t>-1118582130</t>
  </si>
  <si>
    <t>0,1*(5,0*2,85+4,3*2,3+0,7*2,3/2+1,9*1,25+1,9*3,75/2)</t>
  </si>
  <si>
    <t>-939992579</t>
  </si>
  <si>
    <t>-788946562</t>
  </si>
  <si>
    <t>0,5*0,5*0,6*8</t>
  </si>
  <si>
    <t>1210816405</t>
  </si>
  <si>
    <t>-1857802559</t>
  </si>
  <si>
    <t>-1226949246</t>
  </si>
  <si>
    <t>-268109868</t>
  </si>
  <si>
    <t>-1028499442</t>
  </si>
  <si>
    <t>4,288*1,7</t>
  </si>
  <si>
    <t>-361947355</t>
  </si>
  <si>
    <t>1238935984</t>
  </si>
  <si>
    <t>5,0*2,85+4,3*2,3+0,7*2,3/2+1,9*1,25+1,9*3,75/2</t>
  </si>
  <si>
    <t>2*2</t>
  </si>
  <si>
    <t>1853910291</t>
  </si>
  <si>
    <t>63436773</t>
  </si>
  <si>
    <t>-702110129</t>
  </si>
  <si>
    <t>-2,0*2,0</t>
  </si>
  <si>
    <t>-571924925</t>
  </si>
  <si>
    <t>-1533971392</t>
  </si>
  <si>
    <t>4,3+2,4+2,85+2,65+1,25+2,65+5,1</t>
  </si>
  <si>
    <t>1515807393</t>
  </si>
  <si>
    <t>936105131.S</t>
  </si>
  <si>
    <t>Montáž pieskoviska z drevených prvkov skladaných na mieste, osadené do betónových pätiek</t>
  </si>
  <si>
    <t>284687768</t>
  </si>
  <si>
    <t>5535700253</t>
  </si>
  <si>
    <t>Pieskovisko, rozmer 2000x2000x300 mm</t>
  </si>
  <si>
    <t>90114652</t>
  </si>
  <si>
    <t>-684817347</t>
  </si>
  <si>
    <t>08 - Loď Pinta</t>
  </si>
  <si>
    <t>883258791</t>
  </si>
  <si>
    <t>-1956308333</t>
  </si>
  <si>
    <t>794779456</t>
  </si>
  <si>
    <t>532490219</t>
  </si>
  <si>
    <t>0,5*0,5*0,9*14</t>
  </si>
  <si>
    <t>-1965868211</t>
  </si>
  <si>
    <t>529427377</t>
  </si>
  <si>
    <t>-866858586</t>
  </si>
  <si>
    <t>2000124738</t>
  </si>
  <si>
    <t>-577562774</t>
  </si>
  <si>
    <t>3,15*1,7</t>
  </si>
  <si>
    <t>1689907394</t>
  </si>
  <si>
    <t>-720057184</t>
  </si>
  <si>
    <t>385919486</t>
  </si>
  <si>
    <t>0,5*0,5*0,6*14</t>
  </si>
  <si>
    <t>-1218953571</t>
  </si>
  <si>
    <t>1301791855</t>
  </si>
  <si>
    <t>-1728977713</t>
  </si>
  <si>
    <t>1489994399</t>
  </si>
  <si>
    <t>93610511</t>
  </si>
  <si>
    <t>Montáž detskej zostavy malej z drevených prvkov skladaných na mieste, osadené do betónových pätiek</t>
  </si>
  <si>
    <t>1668615155</t>
  </si>
  <si>
    <t>553570014</t>
  </si>
  <si>
    <t>Zostava herná, drevená loď Pinta</t>
  </si>
  <si>
    <t>1559326608</t>
  </si>
  <si>
    <t>-262876110</t>
  </si>
  <si>
    <t>09 - Loď Nina</t>
  </si>
  <si>
    <t>-1763432622</t>
  </si>
  <si>
    <t>0,2*185</t>
  </si>
  <si>
    <t>-1264261739</t>
  </si>
  <si>
    <t>0,1*185</t>
  </si>
  <si>
    <t>-605862670</t>
  </si>
  <si>
    <t>-388845720</t>
  </si>
  <si>
    <t>0,5*0,5*0,6*57</t>
  </si>
  <si>
    <t>1630082614</t>
  </si>
  <si>
    <t>-63937998</t>
  </si>
  <si>
    <t>-1297709151</t>
  </si>
  <si>
    <t>801870912</t>
  </si>
  <si>
    <t>-1187658771</t>
  </si>
  <si>
    <t>27,05*1,7</t>
  </si>
  <si>
    <t>1061382247</t>
  </si>
  <si>
    <t>0,3*185</t>
  </si>
  <si>
    <t>-272829700</t>
  </si>
  <si>
    <t>-175422940</t>
  </si>
  <si>
    <t>-1411817236</t>
  </si>
  <si>
    <t>1365606265</t>
  </si>
  <si>
    <t>-1082953885</t>
  </si>
  <si>
    <t>-318468038</t>
  </si>
  <si>
    <t>936105114.S</t>
  </si>
  <si>
    <t>Montáž detskej zostavy veľkej z drevených prvkov skladaných na mieste, osadené do betónových pätiek</t>
  </si>
  <si>
    <t>-499916892</t>
  </si>
  <si>
    <t>55357001530</t>
  </si>
  <si>
    <t>Zostava herná veľká, drevená, loď Nina</t>
  </si>
  <si>
    <t>72820869</t>
  </si>
  <si>
    <t>-258354822</t>
  </si>
  <si>
    <t>10 - Kolotoč</t>
  </si>
  <si>
    <t>757562690</t>
  </si>
  <si>
    <t>0,2*3,14*3,25*3,25</t>
  </si>
  <si>
    <t>1957038195</t>
  </si>
  <si>
    <t>0,32*3,14*3,25*3,25</t>
  </si>
  <si>
    <t>-1579367792</t>
  </si>
  <si>
    <t>894101744</t>
  </si>
  <si>
    <t>-1617951622</t>
  </si>
  <si>
    <t>2124834806</t>
  </si>
  <si>
    <t>2143270910</t>
  </si>
  <si>
    <t>-1612140467</t>
  </si>
  <si>
    <t>-1035551569</t>
  </si>
  <si>
    <t>10,613*1,7</t>
  </si>
  <si>
    <t>1272825799</t>
  </si>
  <si>
    <t>0,15*3,14*1,25*1,25</t>
  </si>
  <si>
    <t>-825769464</t>
  </si>
  <si>
    <t>3,14*3,25*3,25</t>
  </si>
  <si>
    <t>1218703941</t>
  </si>
  <si>
    <t>1855590936</t>
  </si>
  <si>
    <t>-3,14*1,25*1,25</t>
  </si>
  <si>
    <t>680268045</t>
  </si>
  <si>
    <t>-1254259876</t>
  </si>
  <si>
    <t>1832625671</t>
  </si>
  <si>
    <t>3,14*6,5</t>
  </si>
  <si>
    <t>287226520</t>
  </si>
  <si>
    <t>936105261.S</t>
  </si>
  <si>
    <t>Montáž lanoviek a kolotočov z kovových prvkov skladaných na mieste, osadené do betónových pätiek</t>
  </si>
  <si>
    <t>1766737574</t>
  </si>
  <si>
    <t>5535700229</t>
  </si>
  <si>
    <t>Kolotoč veľký</t>
  </si>
  <si>
    <t>1484114504</t>
  </si>
  <si>
    <t>3621834</t>
  </si>
  <si>
    <t>11 - Chodník a úprava trávnika</t>
  </si>
  <si>
    <t>562379036</t>
  </si>
  <si>
    <t>0,2*15,5</t>
  </si>
  <si>
    <t>1088845110</t>
  </si>
  <si>
    <t>0,1*15,5</t>
  </si>
  <si>
    <t>-1587914158</t>
  </si>
  <si>
    <t>-34864155</t>
  </si>
  <si>
    <t>-848662641</t>
  </si>
  <si>
    <t>1359028621</t>
  </si>
  <si>
    <t>1670725031</t>
  </si>
  <si>
    <t>1,55*1,7</t>
  </si>
  <si>
    <t>181301101.S</t>
  </si>
  <si>
    <t>Rozprestretie ornice v rovine, plocha do 500 m2, hr.do 100 mm</t>
  </si>
  <si>
    <t>-708327449</t>
  </si>
  <si>
    <t>183405211.S</t>
  </si>
  <si>
    <t>Výsev trávniku hydroosevom na ornicu</t>
  </si>
  <si>
    <t>709845010</t>
  </si>
  <si>
    <t>005720001500.S</t>
  </si>
  <si>
    <t>Osivá tráv - výber trávových semien</t>
  </si>
  <si>
    <t>kg</t>
  </si>
  <si>
    <t>-1258756990</t>
  </si>
  <si>
    <t>536,85*0,0309 'Prepočítané koeficientom množstva</t>
  </si>
  <si>
    <t>-1584177013</t>
  </si>
  <si>
    <t>771453073</t>
  </si>
  <si>
    <t>1649763015</t>
  </si>
  <si>
    <t>-930459746</t>
  </si>
  <si>
    <t>798731985</t>
  </si>
  <si>
    <t>-423668823</t>
  </si>
  <si>
    <t>430439428</t>
  </si>
  <si>
    <t>277760519</t>
  </si>
  <si>
    <t>998223011.S</t>
  </si>
  <si>
    <t>Presun hmôt pre pozemné komunikácie s krytom dláždeným (822 2.3, 822 5.3) akejkoľvek dĺžky objektu</t>
  </si>
  <si>
    <t>1681871499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</si>
</sst>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17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23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8" xfId="0" applyFont="1" applyFill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topLeftCell="A130" workbookViewId="0">
      <selection activeCell="AI18" sqref="AI1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6"/>
      <c r="AS2" s="276"/>
      <c r="AT2" s="276"/>
      <c r="AU2" s="276"/>
      <c r="AV2" s="276"/>
      <c r="AW2" s="276"/>
      <c r="AX2" s="276"/>
      <c r="AY2" s="276"/>
      <c r="AZ2" s="276"/>
      <c r="BA2" s="276"/>
      <c r="BB2" s="276"/>
      <c r="BC2" s="276"/>
      <c r="BD2" s="276"/>
      <c r="BE2" s="276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20"/>
      <c r="C4" s="21"/>
      <c r="D4" s="22" t="s">
        <v>8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9</v>
      </c>
      <c r="BE4" s="24" t="s">
        <v>10</v>
      </c>
      <c r="BS4" s="16" t="s">
        <v>11</v>
      </c>
    </row>
    <row r="5" spans="1:74" s="1" customFormat="1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57" t="s">
        <v>13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1"/>
      <c r="AQ5" s="21"/>
      <c r="AR5" s="19"/>
      <c r="BE5" s="254" t="s">
        <v>14</v>
      </c>
      <c r="BS5" s="16" t="s">
        <v>6</v>
      </c>
    </row>
    <row r="6" spans="1:74" s="1" customFormat="1" ht="36.950000000000003" customHeight="1">
      <c r="B6" s="20"/>
      <c r="C6" s="21"/>
      <c r="D6" s="27" t="s">
        <v>15</v>
      </c>
      <c r="E6" s="21"/>
      <c r="F6" s="21"/>
      <c r="G6" s="21"/>
      <c r="H6" s="21"/>
      <c r="I6" s="21"/>
      <c r="J6" s="21"/>
      <c r="K6" s="259" t="s">
        <v>16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1"/>
      <c r="AQ6" s="21"/>
      <c r="AR6" s="19"/>
      <c r="BE6" s="255"/>
      <c r="BS6" s="16" t="s">
        <v>6</v>
      </c>
    </row>
    <row r="7" spans="1:74" s="1" customFormat="1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6" t="s">
        <v>1</v>
      </c>
      <c r="AO7" s="21"/>
      <c r="AP7" s="21"/>
      <c r="AQ7" s="21"/>
      <c r="AR7" s="19"/>
      <c r="BE7" s="255"/>
      <c r="BS7" s="16" t="s">
        <v>6</v>
      </c>
    </row>
    <row r="8" spans="1:74" s="1" customFormat="1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9" t="s">
        <v>26</v>
      </c>
      <c r="AO8" s="21"/>
      <c r="AP8" s="21"/>
      <c r="AQ8" s="21"/>
      <c r="AR8" s="19"/>
      <c r="BE8" s="25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5"/>
      <c r="BS9" s="16" t="s">
        <v>6</v>
      </c>
    </row>
    <row r="10" spans="1:74" s="1" customFormat="1" ht="12" customHeight="1">
      <c r="B10" s="20"/>
      <c r="C10" s="21"/>
      <c r="D10" s="28" t="s">
        <v>22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23</v>
      </c>
      <c r="AL10" s="21"/>
      <c r="AM10" s="21"/>
      <c r="AN10" s="26" t="s">
        <v>1</v>
      </c>
      <c r="AO10" s="21"/>
      <c r="AP10" s="21"/>
      <c r="AQ10" s="21"/>
      <c r="AR10" s="19"/>
      <c r="BE10" s="25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24</v>
      </c>
      <c r="AL11" s="21"/>
      <c r="AM11" s="21"/>
      <c r="AN11" s="26" t="s">
        <v>1</v>
      </c>
      <c r="AO11" s="21"/>
      <c r="AP11" s="21"/>
      <c r="AQ11" s="21"/>
      <c r="AR11" s="19"/>
      <c r="BE11" s="25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5"/>
      <c r="BS12" s="16" t="s">
        <v>6</v>
      </c>
    </row>
    <row r="13" spans="1:74" s="1" customFormat="1" ht="12" customHeight="1">
      <c r="B13" s="20"/>
      <c r="C13" s="21"/>
      <c r="D13" s="28" t="s">
        <v>25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23</v>
      </c>
      <c r="AL13" s="21"/>
      <c r="AM13" s="21"/>
      <c r="AN13" s="30" t="s">
        <v>26</v>
      </c>
      <c r="AO13" s="21"/>
      <c r="AP13" s="21"/>
      <c r="AQ13" s="21"/>
      <c r="AR13" s="19"/>
      <c r="BE13" s="255"/>
      <c r="BS13" s="16" t="s">
        <v>6</v>
      </c>
    </row>
    <row r="14" spans="1:74" ht="12.75">
      <c r="B14" s="20"/>
      <c r="C14" s="21"/>
      <c r="D14" s="21"/>
      <c r="E14" s="260" t="s">
        <v>26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28" t="s">
        <v>24</v>
      </c>
      <c r="AL14" s="21"/>
      <c r="AM14" s="21"/>
      <c r="AN14" s="30" t="s">
        <v>26</v>
      </c>
      <c r="AO14" s="21"/>
      <c r="AP14" s="21"/>
      <c r="AQ14" s="21"/>
      <c r="AR14" s="19"/>
      <c r="BE14" s="25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5"/>
      <c r="BS15" s="16" t="s">
        <v>4</v>
      </c>
    </row>
    <row r="16" spans="1:74" s="1" customFormat="1" ht="12" customHeight="1">
      <c r="B16" s="20"/>
      <c r="C16" s="21"/>
      <c r="D16" s="28" t="s">
        <v>27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23</v>
      </c>
      <c r="AL16" s="21"/>
      <c r="AM16" s="21"/>
      <c r="AN16" s="26" t="s">
        <v>1</v>
      </c>
      <c r="AO16" s="21"/>
      <c r="AP16" s="21"/>
      <c r="AQ16" s="21"/>
      <c r="AR16" s="19"/>
      <c r="BE16" s="25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24</v>
      </c>
      <c r="AL17" s="21"/>
      <c r="AM17" s="21"/>
      <c r="AN17" s="26" t="s">
        <v>1</v>
      </c>
      <c r="AO17" s="21"/>
      <c r="AP17" s="21"/>
      <c r="AQ17" s="21"/>
      <c r="AR17" s="19"/>
      <c r="BE17" s="255"/>
      <c r="BS17" s="16" t="s">
        <v>28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5"/>
      <c r="BS18" s="16" t="s">
        <v>6</v>
      </c>
    </row>
    <row r="19" spans="1:71" s="1" customFormat="1" ht="12" customHeight="1">
      <c r="B19" s="20"/>
      <c r="C19" s="21"/>
      <c r="D19" s="28" t="s">
        <v>29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23</v>
      </c>
      <c r="AL19" s="21"/>
      <c r="AM19" s="21"/>
      <c r="AN19" s="26" t="s">
        <v>1</v>
      </c>
      <c r="AO19" s="21"/>
      <c r="AP19" s="21"/>
      <c r="AQ19" s="21"/>
      <c r="AR19" s="19"/>
      <c r="BE19" s="25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24</v>
      </c>
      <c r="AL20" s="21"/>
      <c r="AM20" s="21"/>
      <c r="AN20" s="26" t="s">
        <v>1</v>
      </c>
      <c r="AO20" s="21"/>
      <c r="AP20" s="21"/>
      <c r="AQ20" s="21"/>
      <c r="AR20" s="19"/>
      <c r="BE20" s="255"/>
      <c r="BS20" s="16" t="s">
        <v>28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5"/>
    </row>
    <row r="22" spans="1:71" s="1" customFormat="1" ht="12" customHeight="1">
      <c r="B22" s="20"/>
      <c r="C22" s="21"/>
      <c r="D22" s="28" t="s">
        <v>30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5"/>
    </row>
    <row r="23" spans="1:71" s="1" customFormat="1" ht="16.5" customHeight="1">
      <c r="B23" s="20"/>
      <c r="C23" s="21"/>
      <c r="D23" s="21"/>
      <c r="E23" s="262" t="s">
        <v>1</v>
      </c>
      <c r="F23" s="262"/>
      <c r="G23" s="262"/>
      <c r="H23" s="262"/>
      <c r="I23" s="262"/>
      <c r="J23" s="262"/>
      <c r="K23" s="262"/>
      <c r="L23" s="262"/>
      <c r="M23" s="262"/>
      <c r="N23" s="262"/>
      <c r="O23" s="262"/>
      <c r="P23" s="262"/>
      <c r="Q23" s="262"/>
      <c r="R23" s="262"/>
      <c r="S23" s="262"/>
      <c r="T23" s="262"/>
      <c r="U23" s="262"/>
      <c r="V23" s="262"/>
      <c r="W23" s="262"/>
      <c r="X23" s="262"/>
      <c r="Y23" s="262"/>
      <c r="Z23" s="262"/>
      <c r="AA23" s="262"/>
      <c r="AB23" s="262"/>
      <c r="AC23" s="262"/>
      <c r="AD23" s="262"/>
      <c r="AE23" s="262"/>
      <c r="AF23" s="262"/>
      <c r="AG23" s="262"/>
      <c r="AH23" s="262"/>
      <c r="AI23" s="262"/>
      <c r="AJ23" s="262"/>
      <c r="AK23" s="262"/>
      <c r="AL23" s="262"/>
      <c r="AM23" s="262"/>
      <c r="AN23" s="262"/>
      <c r="AO23" s="21"/>
      <c r="AP23" s="21"/>
      <c r="AQ23" s="21"/>
      <c r="AR23" s="19"/>
      <c r="BE23" s="25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5"/>
    </row>
    <row r="26" spans="1:71" s="2" customFormat="1" ht="25.9" customHeight="1">
      <c r="A26" s="33"/>
      <c r="B26" s="34"/>
      <c r="C26" s="35"/>
      <c r="D26" s="36" t="s">
        <v>31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3">
        <f>ROUND(AG94,2)</f>
        <v>0</v>
      </c>
      <c r="AL26" s="264"/>
      <c r="AM26" s="264"/>
      <c r="AN26" s="264"/>
      <c r="AO26" s="264"/>
      <c r="AP26" s="35"/>
      <c r="AQ26" s="35"/>
      <c r="AR26" s="38"/>
      <c r="BE26" s="25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5" t="s">
        <v>32</v>
      </c>
      <c r="M28" s="265"/>
      <c r="N28" s="265"/>
      <c r="O28" s="265"/>
      <c r="P28" s="265"/>
      <c r="Q28" s="35"/>
      <c r="R28" s="35"/>
      <c r="S28" s="35"/>
      <c r="T28" s="35"/>
      <c r="U28" s="35"/>
      <c r="V28" s="35"/>
      <c r="W28" s="265" t="s">
        <v>33</v>
      </c>
      <c r="X28" s="265"/>
      <c r="Y28" s="265"/>
      <c r="Z28" s="265"/>
      <c r="AA28" s="265"/>
      <c r="AB28" s="265"/>
      <c r="AC28" s="265"/>
      <c r="AD28" s="265"/>
      <c r="AE28" s="265"/>
      <c r="AF28" s="35"/>
      <c r="AG28" s="35"/>
      <c r="AH28" s="35"/>
      <c r="AI28" s="35"/>
      <c r="AJ28" s="35"/>
      <c r="AK28" s="265" t="s">
        <v>34</v>
      </c>
      <c r="AL28" s="265"/>
      <c r="AM28" s="265"/>
      <c r="AN28" s="265"/>
      <c r="AO28" s="265"/>
      <c r="AP28" s="35"/>
      <c r="AQ28" s="35"/>
      <c r="AR28" s="38"/>
      <c r="BE28" s="255"/>
    </row>
    <row r="29" spans="1:71" s="3" customFormat="1" ht="14.45" customHeight="1">
      <c r="B29" s="39"/>
      <c r="C29" s="40"/>
      <c r="D29" s="28" t="s">
        <v>35</v>
      </c>
      <c r="E29" s="40"/>
      <c r="F29" s="41" t="s">
        <v>36</v>
      </c>
      <c r="G29" s="40"/>
      <c r="H29" s="40"/>
      <c r="I29" s="40"/>
      <c r="J29" s="40"/>
      <c r="K29" s="40"/>
      <c r="L29" s="268">
        <v>0.2</v>
      </c>
      <c r="M29" s="267"/>
      <c r="N29" s="267"/>
      <c r="O29" s="267"/>
      <c r="P29" s="267"/>
      <c r="Q29" s="42"/>
      <c r="R29" s="42"/>
      <c r="S29" s="42"/>
      <c r="T29" s="42"/>
      <c r="U29" s="42"/>
      <c r="V29" s="42"/>
      <c r="W29" s="266">
        <f>ROUND(AZ94, 2)</f>
        <v>0</v>
      </c>
      <c r="X29" s="267"/>
      <c r="Y29" s="267"/>
      <c r="Z29" s="267"/>
      <c r="AA29" s="267"/>
      <c r="AB29" s="267"/>
      <c r="AC29" s="267"/>
      <c r="AD29" s="267"/>
      <c r="AE29" s="267"/>
      <c r="AF29" s="42"/>
      <c r="AG29" s="42"/>
      <c r="AH29" s="42"/>
      <c r="AI29" s="42"/>
      <c r="AJ29" s="42"/>
      <c r="AK29" s="266">
        <f>ROUND(AV94, 2)</f>
        <v>0</v>
      </c>
      <c r="AL29" s="267"/>
      <c r="AM29" s="267"/>
      <c r="AN29" s="267"/>
      <c r="AO29" s="267"/>
      <c r="AP29" s="42"/>
      <c r="AQ29" s="42"/>
      <c r="AR29" s="43"/>
      <c r="AS29" s="44"/>
      <c r="AT29" s="44"/>
      <c r="AU29" s="44"/>
      <c r="AV29" s="44"/>
      <c r="AW29" s="44"/>
      <c r="AX29" s="44"/>
      <c r="AY29" s="44"/>
      <c r="AZ29" s="44"/>
      <c r="BE29" s="256"/>
    </row>
    <row r="30" spans="1:71" s="3" customFormat="1" ht="14.45" customHeight="1">
      <c r="B30" s="39"/>
      <c r="C30" s="40"/>
      <c r="D30" s="40"/>
      <c r="E30" s="40"/>
      <c r="F30" s="41" t="s">
        <v>37</v>
      </c>
      <c r="G30" s="40"/>
      <c r="H30" s="40"/>
      <c r="I30" s="40"/>
      <c r="J30" s="40"/>
      <c r="K30" s="40"/>
      <c r="L30" s="268">
        <v>0.2</v>
      </c>
      <c r="M30" s="267"/>
      <c r="N30" s="267"/>
      <c r="O30" s="267"/>
      <c r="P30" s="267"/>
      <c r="Q30" s="42"/>
      <c r="R30" s="42"/>
      <c r="S30" s="42"/>
      <c r="T30" s="42"/>
      <c r="U30" s="42"/>
      <c r="V30" s="42"/>
      <c r="W30" s="266">
        <f>ROUND(BA94, 2)</f>
        <v>0</v>
      </c>
      <c r="X30" s="267"/>
      <c r="Y30" s="267"/>
      <c r="Z30" s="267"/>
      <c r="AA30" s="267"/>
      <c r="AB30" s="267"/>
      <c r="AC30" s="267"/>
      <c r="AD30" s="267"/>
      <c r="AE30" s="267"/>
      <c r="AF30" s="42"/>
      <c r="AG30" s="42"/>
      <c r="AH30" s="42"/>
      <c r="AI30" s="42"/>
      <c r="AJ30" s="42"/>
      <c r="AK30" s="266">
        <f>ROUND(AW94, 2)</f>
        <v>0</v>
      </c>
      <c r="AL30" s="267"/>
      <c r="AM30" s="267"/>
      <c r="AN30" s="267"/>
      <c r="AO30" s="267"/>
      <c r="AP30" s="42"/>
      <c r="AQ30" s="42"/>
      <c r="AR30" s="43"/>
      <c r="AS30" s="44"/>
      <c r="AT30" s="44"/>
      <c r="AU30" s="44"/>
      <c r="AV30" s="44"/>
      <c r="AW30" s="44"/>
      <c r="AX30" s="44"/>
      <c r="AY30" s="44"/>
      <c r="AZ30" s="44"/>
      <c r="BE30" s="256"/>
    </row>
    <row r="31" spans="1:71" s="3" customFormat="1" ht="14.45" hidden="1" customHeight="1">
      <c r="B31" s="39"/>
      <c r="C31" s="40"/>
      <c r="D31" s="40"/>
      <c r="E31" s="40"/>
      <c r="F31" s="28" t="s">
        <v>38</v>
      </c>
      <c r="G31" s="40"/>
      <c r="H31" s="40"/>
      <c r="I31" s="40"/>
      <c r="J31" s="40"/>
      <c r="K31" s="40"/>
      <c r="L31" s="269">
        <v>0.2</v>
      </c>
      <c r="M31" s="270"/>
      <c r="N31" s="270"/>
      <c r="O31" s="270"/>
      <c r="P31" s="270"/>
      <c r="Q31" s="40"/>
      <c r="R31" s="40"/>
      <c r="S31" s="40"/>
      <c r="T31" s="40"/>
      <c r="U31" s="40"/>
      <c r="V31" s="40"/>
      <c r="W31" s="271">
        <f>ROUND(BB94,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40"/>
      <c r="AG31" s="40"/>
      <c r="AH31" s="40"/>
      <c r="AI31" s="40"/>
      <c r="AJ31" s="40"/>
      <c r="AK31" s="271">
        <v>0</v>
      </c>
      <c r="AL31" s="270"/>
      <c r="AM31" s="270"/>
      <c r="AN31" s="270"/>
      <c r="AO31" s="270"/>
      <c r="AP31" s="40"/>
      <c r="AQ31" s="40"/>
      <c r="AR31" s="45"/>
      <c r="BE31" s="256"/>
    </row>
    <row r="32" spans="1:71" s="3" customFormat="1" ht="14.45" hidden="1" customHeight="1">
      <c r="B32" s="39"/>
      <c r="C32" s="40"/>
      <c r="D32" s="40"/>
      <c r="E32" s="40"/>
      <c r="F32" s="28" t="s">
        <v>39</v>
      </c>
      <c r="G32" s="40"/>
      <c r="H32" s="40"/>
      <c r="I32" s="40"/>
      <c r="J32" s="40"/>
      <c r="K32" s="40"/>
      <c r="L32" s="269">
        <v>0.2</v>
      </c>
      <c r="M32" s="270"/>
      <c r="N32" s="270"/>
      <c r="O32" s="270"/>
      <c r="P32" s="270"/>
      <c r="Q32" s="40"/>
      <c r="R32" s="40"/>
      <c r="S32" s="40"/>
      <c r="T32" s="40"/>
      <c r="U32" s="40"/>
      <c r="V32" s="40"/>
      <c r="W32" s="271">
        <f>ROUND(BC94,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40"/>
      <c r="AG32" s="40"/>
      <c r="AH32" s="40"/>
      <c r="AI32" s="40"/>
      <c r="AJ32" s="40"/>
      <c r="AK32" s="271">
        <v>0</v>
      </c>
      <c r="AL32" s="270"/>
      <c r="AM32" s="270"/>
      <c r="AN32" s="270"/>
      <c r="AO32" s="270"/>
      <c r="AP32" s="40"/>
      <c r="AQ32" s="40"/>
      <c r="AR32" s="45"/>
      <c r="BE32" s="256"/>
    </row>
    <row r="33" spans="1:57" s="3" customFormat="1" ht="14.45" hidden="1" customHeight="1">
      <c r="B33" s="39"/>
      <c r="C33" s="40"/>
      <c r="D33" s="40"/>
      <c r="E33" s="40"/>
      <c r="F33" s="41" t="s">
        <v>40</v>
      </c>
      <c r="G33" s="40"/>
      <c r="H33" s="40"/>
      <c r="I33" s="40"/>
      <c r="J33" s="40"/>
      <c r="K33" s="40"/>
      <c r="L33" s="268">
        <v>0</v>
      </c>
      <c r="M33" s="267"/>
      <c r="N33" s="267"/>
      <c r="O33" s="267"/>
      <c r="P33" s="267"/>
      <c r="Q33" s="42"/>
      <c r="R33" s="42"/>
      <c r="S33" s="42"/>
      <c r="T33" s="42"/>
      <c r="U33" s="42"/>
      <c r="V33" s="42"/>
      <c r="W33" s="266">
        <f>ROUND(BD94, 2)</f>
        <v>0</v>
      </c>
      <c r="X33" s="267"/>
      <c r="Y33" s="267"/>
      <c r="Z33" s="267"/>
      <c r="AA33" s="267"/>
      <c r="AB33" s="267"/>
      <c r="AC33" s="267"/>
      <c r="AD33" s="267"/>
      <c r="AE33" s="267"/>
      <c r="AF33" s="42"/>
      <c r="AG33" s="42"/>
      <c r="AH33" s="42"/>
      <c r="AI33" s="42"/>
      <c r="AJ33" s="42"/>
      <c r="AK33" s="266">
        <v>0</v>
      </c>
      <c r="AL33" s="267"/>
      <c r="AM33" s="267"/>
      <c r="AN33" s="267"/>
      <c r="AO33" s="267"/>
      <c r="AP33" s="42"/>
      <c r="AQ33" s="42"/>
      <c r="AR33" s="43"/>
      <c r="AS33" s="44"/>
      <c r="AT33" s="44"/>
      <c r="AU33" s="44"/>
      <c r="AV33" s="44"/>
      <c r="AW33" s="44"/>
      <c r="AX33" s="44"/>
      <c r="AY33" s="44"/>
      <c r="AZ33" s="44"/>
      <c r="BE33" s="25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5"/>
    </row>
    <row r="35" spans="1:57" s="2" customFormat="1" ht="25.9" customHeight="1">
      <c r="A35" s="33"/>
      <c r="B35" s="34"/>
      <c r="C35" s="46"/>
      <c r="D35" s="47" t="s">
        <v>41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42</v>
      </c>
      <c r="U35" s="48"/>
      <c r="V35" s="48"/>
      <c r="W35" s="48"/>
      <c r="X35" s="275" t="s">
        <v>43</v>
      </c>
      <c r="Y35" s="273"/>
      <c r="Z35" s="273"/>
      <c r="AA35" s="273"/>
      <c r="AB35" s="273"/>
      <c r="AC35" s="48"/>
      <c r="AD35" s="48"/>
      <c r="AE35" s="48"/>
      <c r="AF35" s="48"/>
      <c r="AG35" s="48"/>
      <c r="AH35" s="48"/>
      <c r="AI35" s="48"/>
      <c r="AJ35" s="48"/>
      <c r="AK35" s="272">
        <f>SUM(AK26:AK33)</f>
        <v>0</v>
      </c>
      <c r="AL35" s="273"/>
      <c r="AM35" s="273"/>
      <c r="AN35" s="273"/>
      <c r="AO35" s="274"/>
      <c r="AP35" s="46"/>
      <c r="AQ35" s="46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50"/>
      <c r="C49" s="51"/>
      <c r="D49" s="52" t="s">
        <v>44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45</v>
      </c>
      <c r="AI49" s="53"/>
      <c r="AJ49" s="53"/>
      <c r="AK49" s="53"/>
      <c r="AL49" s="53"/>
      <c r="AM49" s="53"/>
      <c r="AN49" s="53"/>
      <c r="AO49" s="53"/>
      <c r="AP49" s="51"/>
      <c r="AQ49" s="51"/>
      <c r="AR49" s="54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5" t="s">
        <v>46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5" t="s">
        <v>47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5" t="s">
        <v>46</v>
      </c>
      <c r="AI60" s="37"/>
      <c r="AJ60" s="37"/>
      <c r="AK60" s="37"/>
      <c r="AL60" s="37"/>
      <c r="AM60" s="55" t="s">
        <v>47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52" t="s">
        <v>48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2" t="s">
        <v>49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5" t="s">
        <v>46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5" t="s">
        <v>47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5" t="s">
        <v>46</v>
      </c>
      <c r="AI75" s="37"/>
      <c r="AJ75" s="37"/>
      <c r="AK75" s="37"/>
      <c r="AL75" s="37"/>
      <c r="AM75" s="55" t="s">
        <v>47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8"/>
      <c r="BE77" s="33"/>
    </row>
    <row r="81" spans="1:91" s="2" customFormat="1" ht="6.95" customHeight="1">
      <c r="A81" s="33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8"/>
      <c r="BE81" s="33"/>
    </row>
    <row r="82" spans="1:91" s="2" customFormat="1" ht="24.95" customHeight="1">
      <c r="A82" s="33"/>
      <c r="B82" s="34"/>
      <c r="C82" s="22" t="s">
        <v>50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61"/>
      <c r="C84" s="28" t="s">
        <v>12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2022-01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</row>
    <row r="85" spans="1:91" s="5" customFormat="1" ht="36.950000000000003" customHeight="1">
      <c r="B85" s="64"/>
      <c r="C85" s="65" t="s">
        <v>15</v>
      </c>
      <c r="D85" s="66"/>
      <c r="E85" s="66"/>
      <c r="F85" s="66"/>
      <c r="G85" s="66"/>
      <c r="H85" s="66"/>
      <c r="I85" s="66"/>
      <c r="J85" s="66"/>
      <c r="K85" s="66"/>
      <c r="L85" s="251" t="str">
        <f>K6</f>
        <v>Inkkluzívne ihrisko Brezno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66"/>
      <c r="AQ85" s="66"/>
      <c r="AR85" s="67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19</v>
      </c>
      <c r="D87" s="35"/>
      <c r="E87" s="35"/>
      <c r="F87" s="35"/>
      <c r="G87" s="35"/>
      <c r="H87" s="35"/>
      <c r="I87" s="35"/>
      <c r="J87" s="35"/>
      <c r="K87" s="35"/>
      <c r="L87" s="68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21</v>
      </c>
      <c r="AJ87" s="35"/>
      <c r="AK87" s="35"/>
      <c r="AL87" s="35"/>
      <c r="AM87" s="280" t="str">
        <f>IF(AN8= "","",AN8)</f>
        <v>Vyplň údaj</v>
      </c>
      <c r="AN87" s="280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22</v>
      </c>
      <c r="D89" s="35"/>
      <c r="E89" s="35"/>
      <c r="F89" s="35"/>
      <c r="G89" s="35"/>
      <c r="H89" s="35"/>
      <c r="I89" s="35"/>
      <c r="J89" s="35"/>
      <c r="K89" s="35"/>
      <c r="L89" s="62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27</v>
      </c>
      <c r="AJ89" s="35"/>
      <c r="AK89" s="35"/>
      <c r="AL89" s="35"/>
      <c r="AM89" s="281" t="str">
        <f>IF(E17="","",E17)</f>
        <v xml:space="preserve"> </v>
      </c>
      <c r="AN89" s="282"/>
      <c r="AO89" s="282"/>
      <c r="AP89" s="282"/>
      <c r="AQ89" s="35"/>
      <c r="AR89" s="38"/>
      <c r="AS89" s="284" t="s">
        <v>51</v>
      </c>
      <c r="AT89" s="285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3"/>
    </row>
    <row r="90" spans="1:91" s="2" customFormat="1" ht="15.2" customHeight="1">
      <c r="A90" s="33"/>
      <c r="B90" s="34"/>
      <c r="C90" s="28" t="s">
        <v>25</v>
      </c>
      <c r="D90" s="35"/>
      <c r="E90" s="35"/>
      <c r="F90" s="35"/>
      <c r="G90" s="35"/>
      <c r="H90" s="35"/>
      <c r="I90" s="35"/>
      <c r="J90" s="35"/>
      <c r="K90" s="35"/>
      <c r="L90" s="62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29</v>
      </c>
      <c r="AJ90" s="35"/>
      <c r="AK90" s="35"/>
      <c r="AL90" s="35"/>
      <c r="AM90" s="281" t="str">
        <f>IF(E20="","",E20)</f>
        <v xml:space="preserve"> </v>
      </c>
      <c r="AN90" s="282"/>
      <c r="AO90" s="282"/>
      <c r="AP90" s="282"/>
      <c r="AQ90" s="35"/>
      <c r="AR90" s="38"/>
      <c r="AS90" s="286"/>
      <c r="AT90" s="287"/>
      <c r="AU90" s="72"/>
      <c r="AV90" s="72"/>
      <c r="AW90" s="72"/>
      <c r="AX90" s="72"/>
      <c r="AY90" s="72"/>
      <c r="AZ90" s="72"/>
      <c r="BA90" s="72"/>
      <c r="BB90" s="72"/>
      <c r="BC90" s="72"/>
      <c r="BD90" s="73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8"/>
      <c r="AT91" s="289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3"/>
    </row>
    <row r="92" spans="1:91" s="2" customFormat="1" ht="29.25" customHeight="1">
      <c r="A92" s="33"/>
      <c r="B92" s="34"/>
      <c r="C92" s="247" t="s">
        <v>52</v>
      </c>
      <c r="D92" s="248"/>
      <c r="E92" s="248"/>
      <c r="F92" s="248"/>
      <c r="G92" s="248"/>
      <c r="H92" s="76"/>
      <c r="I92" s="250" t="s">
        <v>53</v>
      </c>
      <c r="J92" s="248"/>
      <c r="K92" s="248"/>
      <c r="L92" s="248"/>
      <c r="M92" s="248"/>
      <c r="N92" s="248"/>
      <c r="O92" s="248"/>
      <c r="P92" s="248"/>
      <c r="Q92" s="248"/>
      <c r="R92" s="248"/>
      <c r="S92" s="248"/>
      <c r="T92" s="248"/>
      <c r="U92" s="248"/>
      <c r="V92" s="248"/>
      <c r="W92" s="248"/>
      <c r="X92" s="248"/>
      <c r="Y92" s="248"/>
      <c r="Z92" s="248"/>
      <c r="AA92" s="248"/>
      <c r="AB92" s="248"/>
      <c r="AC92" s="248"/>
      <c r="AD92" s="248"/>
      <c r="AE92" s="248"/>
      <c r="AF92" s="248"/>
      <c r="AG92" s="279" t="s">
        <v>54</v>
      </c>
      <c r="AH92" s="248"/>
      <c r="AI92" s="248"/>
      <c r="AJ92" s="248"/>
      <c r="AK92" s="248"/>
      <c r="AL92" s="248"/>
      <c r="AM92" s="248"/>
      <c r="AN92" s="250" t="s">
        <v>55</v>
      </c>
      <c r="AO92" s="248"/>
      <c r="AP92" s="283"/>
      <c r="AQ92" s="77" t="s">
        <v>56</v>
      </c>
      <c r="AR92" s="38"/>
      <c r="AS92" s="78" t="s">
        <v>57</v>
      </c>
      <c r="AT92" s="79" t="s">
        <v>58</v>
      </c>
      <c r="AU92" s="79" t="s">
        <v>59</v>
      </c>
      <c r="AV92" s="79" t="s">
        <v>60</v>
      </c>
      <c r="AW92" s="79" t="s">
        <v>61</v>
      </c>
      <c r="AX92" s="79" t="s">
        <v>62</v>
      </c>
      <c r="AY92" s="79" t="s">
        <v>63</v>
      </c>
      <c r="AZ92" s="79" t="s">
        <v>64</v>
      </c>
      <c r="BA92" s="79" t="s">
        <v>65</v>
      </c>
      <c r="BB92" s="79" t="s">
        <v>66</v>
      </c>
      <c r="BC92" s="79" t="s">
        <v>67</v>
      </c>
      <c r="BD92" s="80" t="s">
        <v>68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3"/>
      <c r="BE93" s="33"/>
    </row>
    <row r="94" spans="1:91" s="6" customFormat="1" ht="32.450000000000003" customHeight="1">
      <c r="B94" s="84"/>
      <c r="C94" s="85" t="s">
        <v>69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253">
        <f>ROUND(SUM(AG95:AG105),2)</f>
        <v>0</v>
      </c>
      <c r="AH94" s="253"/>
      <c r="AI94" s="253"/>
      <c r="AJ94" s="253"/>
      <c r="AK94" s="253"/>
      <c r="AL94" s="253"/>
      <c r="AM94" s="253"/>
      <c r="AN94" s="290">
        <f t="shared" ref="AN94:AN105" si="0">SUM(AG94,AT94)</f>
        <v>0</v>
      </c>
      <c r="AO94" s="290"/>
      <c r="AP94" s="290"/>
      <c r="AQ94" s="88" t="s">
        <v>1</v>
      </c>
      <c r="AR94" s="89"/>
      <c r="AS94" s="90">
        <f>ROUND(SUM(AS95:AS105),2)</f>
        <v>0</v>
      </c>
      <c r="AT94" s="91">
        <f t="shared" ref="AT94:AT105" si="1">ROUND(SUM(AV94:AW94),2)</f>
        <v>0</v>
      </c>
      <c r="AU94" s="92">
        <f>ROUND(SUM(AU95:AU105),5)</f>
        <v>0</v>
      </c>
      <c r="AV94" s="91">
        <f>ROUND(AZ94*L29,2)</f>
        <v>0</v>
      </c>
      <c r="AW94" s="91">
        <f>ROUND(BA94*L30,2)</f>
        <v>0</v>
      </c>
      <c r="AX94" s="91">
        <f>ROUND(BB94*L29,2)</f>
        <v>0</v>
      </c>
      <c r="AY94" s="91">
        <f>ROUND(BC94*L30,2)</f>
        <v>0</v>
      </c>
      <c r="AZ94" s="91">
        <f>ROUND(SUM(AZ95:AZ105),2)</f>
        <v>0</v>
      </c>
      <c r="BA94" s="91">
        <f>ROUND(SUM(BA95:BA105),2)</f>
        <v>0</v>
      </c>
      <c r="BB94" s="91">
        <f>ROUND(SUM(BB95:BB105),2)</f>
        <v>0</v>
      </c>
      <c r="BC94" s="91">
        <f>ROUND(SUM(BC95:BC105),2)</f>
        <v>0</v>
      </c>
      <c r="BD94" s="93">
        <f>ROUND(SUM(BD95:BD105),2)</f>
        <v>0</v>
      </c>
      <c r="BS94" s="94" t="s">
        <v>70</v>
      </c>
      <c r="BT94" s="94" t="s">
        <v>71</v>
      </c>
      <c r="BU94" s="95" t="s">
        <v>72</v>
      </c>
      <c r="BV94" s="94" t="s">
        <v>73</v>
      </c>
      <c r="BW94" s="94" t="s">
        <v>5</v>
      </c>
      <c r="BX94" s="94" t="s">
        <v>74</v>
      </c>
      <c r="CL94" s="94" t="s">
        <v>1</v>
      </c>
    </row>
    <row r="95" spans="1:91" s="7" customFormat="1" ht="16.5" customHeight="1">
      <c r="A95" s="96" t="s">
        <v>75</v>
      </c>
      <c r="B95" s="97"/>
      <c r="C95" s="98"/>
      <c r="D95" s="249" t="s">
        <v>76</v>
      </c>
      <c r="E95" s="249"/>
      <c r="F95" s="249"/>
      <c r="G95" s="249"/>
      <c r="H95" s="249"/>
      <c r="I95" s="99"/>
      <c r="J95" s="249" t="s">
        <v>77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77">
        <f>'01 - Altánok'!J30</f>
        <v>0</v>
      </c>
      <c r="AH95" s="278"/>
      <c r="AI95" s="278"/>
      <c r="AJ95" s="278"/>
      <c r="AK95" s="278"/>
      <c r="AL95" s="278"/>
      <c r="AM95" s="278"/>
      <c r="AN95" s="277">
        <f t="shared" si="0"/>
        <v>0</v>
      </c>
      <c r="AO95" s="278"/>
      <c r="AP95" s="278"/>
      <c r="AQ95" s="100" t="s">
        <v>78</v>
      </c>
      <c r="AR95" s="101"/>
      <c r="AS95" s="102">
        <v>0</v>
      </c>
      <c r="AT95" s="103">
        <f t="shared" si="1"/>
        <v>0</v>
      </c>
      <c r="AU95" s="104">
        <f>'01 - Altánok'!P122</f>
        <v>0</v>
      </c>
      <c r="AV95" s="103">
        <f>'01 - Altánok'!J33</f>
        <v>0</v>
      </c>
      <c r="AW95" s="103">
        <f>'01 - Altánok'!J34</f>
        <v>0</v>
      </c>
      <c r="AX95" s="103">
        <f>'01 - Altánok'!J35</f>
        <v>0</v>
      </c>
      <c r="AY95" s="103">
        <f>'01 - Altánok'!J36</f>
        <v>0</v>
      </c>
      <c r="AZ95" s="103">
        <f>'01 - Altánok'!F33</f>
        <v>0</v>
      </c>
      <c r="BA95" s="103">
        <f>'01 - Altánok'!F34</f>
        <v>0</v>
      </c>
      <c r="BB95" s="103">
        <f>'01 - Altánok'!F35</f>
        <v>0</v>
      </c>
      <c r="BC95" s="103">
        <f>'01 - Altánok'!F36</f>
        <v>0</v>
      </c>
      <c r="BD95" s="105">
        <f>'01 - Altánok'!F37</f>
        <v>0</v>
      </c>
      <c r="BT95" s="106" t="s">
        <v>79</v>
      </c>
      <c r="BV95" s="106" t="s">
        <v>73</v>
      </c>
      <c r="BW95" s="106" t="s">
        <v>80</v>
      </c>
      <c r="BX95" s="106" t="s">
        <v>5</v>
      </c>
      <c r="CL95" s="106" t="s">
        <v>1</v>
      </c>
      <c r="CM95" s="106" t="s">
        <v>71</v>
      </c>
    </row>
    <row r="96" spans="1:91" s="7" customFormat="1" ht="16.5" customHeight="1">
      <c r="A96" s="96" t="s">
        <v>75</v>
      </c>
      <c r="B96" s="97"/>
      <c r="C96" s="98"/>
      <c r="D96" s="249" t="s">
        <v>81</v>
      </c>
      <c r="E96" s="249"/>
      <c r="F96" s="249"/>
      <c r="G96" s="249"/>
      <c r="H96" s="249"/>
      <c r="I96" s="99"/>
      <c r="J96" s="249" t="s">
        <v>82</v>
      </c>
      <c r="K96" s="249"/>
      <c r="L96" s="249"/>
      <c r="M96" s="249"/>
      <c r="N96" s="249"/>
      <c r="O96" s="249"/>
      <c r="P96" s="249"/>
      <c r="Q96" s="249"/>
      <c r="R96" s="249"/>
      <c r="S96" s="249"/>
      <c r="T96" s="249"/>
      <c r="U96" s="249"/>
      <c r="V96" s="249"/>
      <c r="W96" s="249"/>
      <c r="X96" s="249"/>
      <c r="Y96" s="249"/>
      <c r="Z96" s="249"/>
      <c r="AA96" s="249"/>
      <c r="AB96" s="249"/>
      <c r="AC96" s="249"/>
      <c r="AD96" s="249"/>
      <c r="AE96" s="249"/>
      <c r="AF96" s="249"/>
      <c r="AG96" s="277">
        <f>'02 - Infotabuľa'!J30</f>
        <v>0</v>
      </c>
      <c r="AH96" s="278"/>
      <c r="AI96" s="278"/>
      <c r="AJ96" s="278"/>
      <c r="AK96" s="278"/>
      <c r="AL96" s="278"/>
      <c r="AM96" s="278"/>
      <c r="AN96" s="277">
        <f t="shared" si="0"/>
        <v>0</v>
      </c>
      <c r="AO96" s="278"/>
      <c r="AP96" s="278"/>
      <c r="AQ96" s="100" t="s">
        <v>78</v>
      </c>
      <c r="AR96" s="101"/>
      <c r="AS96" s="102">
        <v>0</v>
      </c>
      <c r="AT96" s="103">
        <f t="shared" si="1"/>
        <v>0</v>
      </c>
      <c r="AU96" s="104">
        <f>'02 - Infotabuľa'!P121</f>
        <v>0</v>
      </c>
      <c r="AV96" s="103">
        <f>'02 - Infotabuľa'!J33</f>
        <v>0</v>
      </c>
      <c r="AW96" s="103">
        <f>'02 - Infotabuľa'!J34</f>
        <v>0</v>
      </c>
      <c r="AX96" s="103">
        <f>'02 - Infotabuľa'!J35</f>
        <v>0</v>
      </c>
      <c r="AY96" s="103">
        <f>'02 - Infotabuľa'!J36</f>
        <v>0</v>
      </c>
      <c r="AZ96" s="103">
        <f>'02 - Infotabuľa'!F33</f>
        <v>0</v>
      </c>
      <c r="BA96" s="103">
        <f>'02 - Infotabuľa'!F34</f>
        <v>0</v>
      </c>
      <c r="BB96" s="103">
        <f>'02 - Infotabuľa'!F35</f>
        <v>0</v>
      </c>
      <c r="BC96" s="103">
        <f>'02 - Infotabuľa'!F36</f>
        <v>0</v>
      </c>
      <c r="BD96" s="105">
        <f>'02 - Infotabuľa'!F37</f>
        <v>0</v>
      </c>
      <c r="BT96" s="106" t="s">
        <v>79</v>
      </c>
      <c r="BV96" s="106" t="s">
        <v>73</v>
      </c>
      <c r="BW96" s="106" t="s">
        <v>83</v>
      </c>
      <c r="BX96" s="106" t="s">
        <v>5</v>
      </c>
      <c r="CL96" s="106" t="s">
        <v>1</v>
      </c>
      <c r="CM96" s="106" t="s">
        <v>71</v>
      </c>
    </row>
    <row r="97" spans="1:91" s="7" customFormat="1" ht="16.5" customHeight="1">
      <c r="A97" s="96" t="s">
        <v>75</v>
      </c>
      <c r="B97" s="97"/>
      <c r="C97" s="98"/>
      <c r="D97" s="249" t="s">
        <v>84</v>
      </c>
      <c r="E97" s="249"/>
      <c r="F97" s="249"/>
      <c r="G97" s="249"/>
      <c r="H97" s="249"/>
      <c r="I97" s="99"/>
      <c r="J97" s="249" t="s">
        <v>85</v>
      </c>
      <c r="K97" s="249"/>
      <c r="L97" s="249"/>
      <c r="M97" s="249"/>
      <c r="N97" s="249"/>
      <c r="O97" s="249"/>
      <c r="P97" s="249"/>
      <c r="Q97" s="249"/>
      <c r="R97" s="249"/>
      <c r="S97" s="249"/>
      <c r="T97" s="249"/>
      <c r="U97" s="249"/>
      <c r="V97" s="249"/>
      <c r="W97" s="249"/>
      <c r="X97" s="249"/>
      <c r="Y97" s="249"/>
      <c r="Z97" s="249"/>
      <c r="AA97" s="249"/>
      <c r="AB97" s="249"/>
      <c r="AC97" s="249"/>
      <c r="AD97" s="249"/>
      <c r="AE97" s="249"/>
      <c r="AF97" s="249"/>
      <c r="AG97" s="277">
        <f>'03 - Lavičky 4ks'!J30</f>
        <v>0</v>
      </c>
      <c r="AH97" s="278"/>
      <c r="AI97" s="278"/>
      <c r="AJ97" s="278"/>
      <c r="AK97" s="278"/>
      <c r="AL97" s="278"/>
      <c r="AM97" s="278"/>
      <c r="AN97" s="277">
        <f t="shared" si="0"/>
        <v>0</v>
      </c>
      <c r="AO97" s="278"/>
      <c r="AP97" s="278"/>
      <c r="AQ97" s="100" t="s">
        <v>78</v>
      </c>
      <c r="AR97" s="101"/>
      <c r="AS97" s="102">
        <v>0</v>
      </c>
      <c r="AT97" s="103">
        <f t="shared" si="1"/>
        <v>0</v>
      </c>
      <c r="AU97" s="104">
        <f>'03 - Lavičky 4ks'!P121</f>
        <v>0</v>
      </c>
      <c r="AV97" s="103">
        <f>'03 - Lavičky 4ks'!J33</f>
        <v>0</v>
      </c>
      <c r="AW97" s="103">
        <f>'03 - Lavičky 4ks'!J34</f>
        <v>0</v>
      </c>
      <c r="AX97" s="103">
        <f>'03 - Lavičky 4ks'!J35</f>
        <v>0</v>
      </c>
      <c r="AY97" s="103">
        <f>'03 - Lavičky 4ks'!J36</f>
        <v>0</v>
      </c>
      <c r="AZ97" s="103">
        <f>'03 - Lavičky 4ks'!F33</f>
        <v>0</v>
      </c>
      <c r="BA97" s="103">
        <f>'03 - Lavičky 4ks'!F34</f>
        <v>0</v>
      </c>
      <c r="BB97" s="103">
        <f>'03 - Lavičky 4ks'!F35</f>
        <v>0</v>
      </c>
      <c r="BC97" s="103">
        <f>'03 - Lavičky 4ks'!F36</f>
        <v>0</v>
      </c>
      <c r="BD97" s="105">
        <f>'03 - Lavičky 4ks'!F37</f>
        <v>0</v>
      </c>
      <c r="BT97" s="106" t="s">
        <v>79</v>
      </c>
      <c r="BV97" s="106" t="s">
        <v>73</v>
      </c>
      <c r="BW97" s="106" t="s">
        <v>86</v>
      </c>
      <c r="BX97" s="106" t="s">
        <v>5</v>
      </c>
      <c r="CL97" s="106" t="s">
        <v>1</v>
      </c>
      <c r="CM97" s="106" t="s">
        <v>71</v>
      </c>
    </row>
    <row r="98" spans="1:91" s="7" customFormat="1" ht="16.5" customHeight="1">
      <c r="A98" s="96" t="s">
        <v>75</v>
      </c>
      <c r="B98" s="97"/>
      <c r="C98" s="98"/>
      <c r="D98" s="249" t="s">
        <v>87</v>
      </c>
      <c r="E98" s="249"/>
      <c r="F98" s="249"/>
      <c r="G98" s="249"/>
      <c r="H98" s="249"/>
      <c r="I98" s="99"/>
      <c r="J98" s="249" t="s">
        <v>88</v>
      </c>
      <c r="K98" s="249"/>
      <c r="L98" s="249"/>
      <c r="M98" s="249"/>
      <c r="N98" s="249"/>
      <c r="O98" s="249"/>
      <c r="P98" s="249"/>
      <c r="Q98" s="249"/>
      <c r="R98" s="249"/>
      <c r="S98" s="249"/>
      <c r="T98" s="249"/>
      <c r="U98" s="249"/>
      <c r="V98" s="249"/>
      <c r="W98" s="249"/>
      <c r="X98" s="249"/>
      <c r="Y98" s="249"/>
      <c r="Z98" s="249"/>
      <c r="AA98" s="249"/>
      <c r="AB98" s="249"/>
      <c r="AC98" s="249"/>
      <c r="AD98" s="249"/>
      <c r="AE98" s="249"/>
      <c r="AF98" s="249"/>
      <c r="AG98" s="277">
        <f>'04 - Smetný kôš 4ks'!J30</f>
        <v>0</v>
      </c>
      <c r="AH98" s="278"/>
      <c r="AI98" s="278"/>
      <c r="AJ98" s="278"/>
      <c r="AK98" s="278"/>
      <c r="AL98" s="278"/>
      <c r="AM98" s="278"/>
      <c r="AN98" s="277">
        <f t="shared" si="0"/>
        <v>0</v>
      </c>
      <c r="AO98" s="278"/>
      <c r="AP98" s="278"/>
      <c r="AQ98" s="100" t="s">
        <v>78</v>
      </c>
      <c r="AR98" s="101"/>
      <c r="AS98" s="102">
        <v>0</v>
      </c>
      <c r="AT98" s="103">
        <f t="shared" si="1"/>
        <v>0</v>
      </c>
      <c r="AU98" s="104">
        <f>'04 - Smetný kôš 4ks'!P121</f>
        <v>0</v>
      </c>
      <c r="AV98" s="103">
        <f>'04 - Smetný kôš 4ks'!J33</f>
        <v>0</v>
      </c>
      <c r="AW98" s="103">
        <f>'04 - Smetný kôš 4ks'!J34</f>
        <v>0</v>
      </c>
      <c r="AX98" s="103">
        <f>'04 - Smetný kôš 4ks'!J35</f>
        <v>0</v>
      </c>
      <c r="AY98" s="103">
        <f>'04 - Smetný kôš 4ks'!J36</f>
        <v>0</v>
      </c>
      <c r="AZ98" s="103">
        <f>'04 - Smetný kôš 4ks'!F33</f>
        <v>0</v>
      </c>
      <c r="BA98" s="103">
        <f>'04 - Smetný kôš 4ks'!F34</f>
        <v>0</v>
      </c>
      <c r="BB98" s="103">
        <f>'04 - Smetný kôš 4ks'!F35</f>
        <v>0</v>
      </c>
      <c r="BC98" s="103">
        <f>'04 - Smetný kôš 4ks'!F36</f>
        <v>0</v>
      </c>
      <c r="BD98" s="105">
        <f>'04 - Smetný kôš 4ks'!F37</f>
        <v>0</v>
      </c>
      <c r="BT98" s="106" t="s">
        <v>79</v>
      </c>
      <c r="BV98" s="106" t="s">
        <v>73</v>
      </c>
      <c r="BW98" s="106" t="s">
        <v>89</v>
      </c>
      <c r="BX98" s="106" t="s">
        <v>5</v>
      </c>
      <c r="CL98" s="106" t="s">
        <v>1</v>
      </c>
      <c r="CM98" s="106" t="s">
        <v>71</v>
      </c>
    </row>
    <row r="99" spans="1:91" s="7" customFormat="1" ht="16.5" customHeight="1">
      <c r="A99" s="96" t="s">
        <v>75</v>
      </c>
      <c r="B99" s="97"/>
      <c r="C99" s="98"/>
      <c r="D99" s="249" t="s">
        <v>90</v>
      </c>
      <c r="E99" s="249"/>
      <c r="F99" s="249"/>
      <c r="G99" s="249"/>
      <c r="H99" s="249"/>
      <c r="I99" s="99"/>
      <c r="J99" s="249" t="s">
        <v>91</v>
      </c>
      <c r="K99" s="249"/>
      <c r="L99" s="249"/>
      <c r="M99" s="249"/>
      <c r="N99" s="249"/>
      <c r="O99" s="249"/>
      <c r="P99" s="249"/>
      <c r="Q99" s="249"/>
      <c r="R99" s="249"/>
      <c r="S99" s="249"/>
      <c r="T99" s="249"/>
      <c r="U99" s="249"/>
      <c r="V99" s="249"/>
      <c r="W99" s="249"/>
      <c r="X99" s="249"/>
      <c r="Y99" s="249"/>
      <c r="Z99" s="249"/>
      <c r="AA99" s="249"/>
      <c r="AB99" s="249"/>
      <c r="AC99" s="249"/>
      <c r="AD99" s="249"/>
      <c r="AE99" s="249"/>
      <c r="AF99" s="249"/>
      <c r="AG99" s="277">
        <f>'05 - Hojdačka hniezdo'!J30</f>
        <v>0</v>
      </c>
      <c r="AH99" s="278"/>
      <c r="AI99" s="278"/>
      <c r="AJ99" s="278"/>
      <c r="AK99" s="278"/>
      <c r="AL99" s="278"/>
      <c r="AM99" s="278"/>
      <c r="AN99" s="277">
        <f t="shared" si="0"/>
        <v>0</v>
      </c>
      <c r="AO99" s="278"/>
      <c r="AP99" s="278"/>
      <c r="AQ99" s="100" t="s">
        <v>78</v>
      </c>
      <c r="AR99" s="101"/>
      <c r="AS99" s="102">
        <v>0</v>
      </c>
      <c r="AT99" s="103">
        <f t="shared" si="1"/>
        <v>0</v>
      </c>
      <c r="AU99" s="104">
        <f>'05 - Hojdačka hniezdo'!P122</f>
        <v>0</v>
      </c>
      <c r="AV99" s="103">
        <f>'05 - Hojdačka hniezdo'!J33</f>
        <v>0</v>
      </c>
      <c r="AW99" s="103">
        <f>'05 - Hojdačka hniezdo'!J34</f>
        <v>0</v>
      </c>
      <c r="AX99" s="103">
        <f>'05 - Hojdačka hniezdo'!J35</f>
        <v>0</v>
      </c>
      <c r="AY99" s="103">
        <f>'05 - Hojdačka hniezdo'!J36</f>
        <v>0</v>
      </c>
      <c r="AZ99" s="103">
        <f>'05 - Hojdačka hniezdo'!F33</f>
        <v>0</v>
      </c>
      <c r="BA99" s="103">
        <f>'05 - Hojdačka hniezdo'!F34</f>
        <v>0</v>
      </c>
      <c r="BB99" s="103">
        <f>'05 - Hojdačka hniezdo'!F35</f>
        <v>0</v>
      </c>
      <c r="BC99" s="103">
        <f>'05 - Hojdačka hniezdo'!F36</f>
        <v>0</v>
      </c>
      <c r="BD99" s="105">
        <f>'05 - Hojdačka hniezdo'!F37</f>
        <v>0</v>
      </c>
      <c r="BT99" s="106" t="s">
        <v>79</v>
      </c>
      <c r="BV99" s="106" t="s">
        <v>73</v>
      </c>
      <c r="BW99" s="106" t="s">
        <v>92</v>
      </c>
      <c r="BX99" s="106" t="s">
        <v>5</v>
      </c>
      <c r="CL99" s="106" t="s">
        <v>1</v>
      </c>
      <c r="CM99" s="106" t="s">
        <v>71</v>
      </c>
    </row>
    <row r="100" spans="1:91" s="7" customFormat="1" ht="16.5" customHeight="1">
      <c r="A100" s="96" t="s">
        <v>75</v>
      </c>
      <c r="B100" s="97"/>
      <c r="C100" s="98"/>
      <c r="D100" s="249" t="s">
        <v>93</v>
      </c>
      <c r="E100" s="249"/>
      <c r="F100" s="249"/>
      <c r="G100" s="249"/>
      <c r="H100" s="249"/>
      <c r="I100" s="99"/>
      <c r="J100" s="249" t="s">
        <v>94</v>
      </c>
      <c r="K100" s="249"/>
      <c r="L100" s="249"/>
      <c r="M100" s="249"/>
      <c r="N100" s="249"/>
      <c r="O100" s="249"/>
      <c r="P100" s="249"/>
      <c r="Q100" s="249"/>
      <c r="R100" s="249"/>
      <c r="S100" s="249"/>
      <c r="T100" s="249"/>
      <c r="U100" s="249"/>
      <c r="V100" s="249"/>
      <c r="W100" s="249"/>
      <c r="X100" s="249"/>
      <c r="Y100" s="249"/>
      <c r="Z100" s="249"/>
      <c r="AA100" s="249"/>
      <c r="AB100" s="249"/>
      <c r="AC100" s="249"/>
      <c r="AD100" s="249"/>
      <c r="AE100" s="249"/>
      <c r="AF100" s="249"/>
      <c r="AG100" s="277">
        <f>'06 - Fitdráha'!J30</f>
        <v>0</v>
      </c>
      <c r="AH100" s="278"/>
      <c r="AI100" s="278"/>
      <c r="AJ100" s="278"/>
      <c r="AK100" s="278"/>
      <c r="AL100" s="278"/>
      <c r="AM100" s="278"/>
      <c r="AN100" s="277">
        <f t="shared" si="0"/>
        <v>0</v>
      </c>
      <c r="AO100" s="278"/>
      <c r="AP100" s="278"/>
      <c r="AQ100" s="100" t="s">
        <v>78</v>
      </c>
      <c r="AR100" s="101"/>
      <c r="AS100" s="102">
        <v>0</v>
      </c>
      <c r="AT100" s="103">
        <f t="shared" si="1"/>
        <v>0</v>
      </c>
      <c r="AU100" s="104">
        <f>'06 - Fitdráha'!P121</f>
        <v>0</v>
      </c>
      <c r="AV100" s="103">
        <f>'06 - Fitdráha'!J33</f>
        <v>0</v>
      </c>
      <c r="AW100" s="103">
        <f>'06 - Fitdráha'!J34</f>
        <v>0</v>
      </c>
      <c r="AX100" s="103">
        <f>'06 - Fitdráha'!J35</f>
        <v>0</v>
      </c>
      <c r="AY100" s="103">
        <f>'06 - Fitdráha'!J36</f>
        <v>0</v>
      </c>
      <c r="AZ100" s="103">
        <f>'06 - Fitdráha'!F33</f>
        <v>0</v>
      </c>
      <c r="BA100" s="103">
        <f>'06 - Fitdráha'!F34</f>
        <v>0</v>
      </c>
      <c r="BB100" s="103">
        <f>'06 - Fitdráha'!F35</f>
        <v>0</v>
      </c>
      <c r="BC100" s="103">
        <f>'06 - Fitdráha'!F36</f>
        <v>0</v>
      </c>
      <c r="BD100" s="105">
        <f>'06 - Fitdráha'!F37</f>
        <v>0</v>
      </c>
      <c r="BT100" s="106" t="s">
        <v>79</v>
      </c>
      <c r="BV100" s="106" t="s">
        <v>73</v>
      </c>
      <c r="BW100" s="106" t="s">
        <v>95</v>
      </c>
      <c r="BX100" s="106" t="s">
        <v>5</v>
      </c>
      <c r="CL100" s="106" t="s">
        <v>1</v>
      </c>
      <c r="CM100" s="106" t="s">
        <v>71</v>
      </c>
    </row>
    <row r="101" spans="1:91" s="7" customFormat="1" ht="16.5" customHeight="1">
      <c r="A101" s="96" t="s">
        <v>75</v>
      </c>
      <c r="B101" s="97"/>
      <c r="C101" s="98"/>
      <c r="D101" s="249" t="s">
        <v>96</v>
      </c>
      <c r="E101" s="249"/>
      <c r="F101" s="249"/>
      <c r="G101" s="249"/>
      <c r="H101" s="249"/>
      <c r="I101" s="99"/>
      <c r="J101" s="249" t="s">
        <v>97</v>
      </c>
      <c r="K101" s="249"/>
      <c r="L101" s="249"/>
      <c r="M101" s="249"/>
      <c r="N101" s="249"/>
      <c r="O101" s="249"/>
      <c r="P101" s="249"/>
      <c r="Q101" s="249"/>
      <c r="R101" s="249"/>
      <c r="S101" s="249"/>
      <c r="T101" s="249"/>
      <c r="U101" s="249"/>
      <c r="V101" s="249"/>
      <c r="W101" s="249"/>
      <c r="X101" s="249"/>
      <c r="Y101" s="249"/>
      <c r="Z101" s="249"/>
      <c r="AA101" s="249"/>
      <c r="AB101" s="249"/>
      <c r="AC101" s="249"/>
      <c r="AD101" s="249"/>
      <c r="AE101" s="249"/>
      <c r="AF101" s="249"/>
      <c r="AG101" s="277">
        <f>'07 - Pieskovisko čln'!J30</f>
        <v>0</v>
      </c>
      <c r="AH101" s="278"/>
      <c r="AI101" s="278"/>
      <c r="AJ101" s="278"/>
      <c r="AK101" s="278"/>
      <c r="AL101" s="278"/>
      <c r="AM101" s="278"/>
      <c r="AN101" s="277">
        <f t="shared" si="0"/>
        <v>0</v>
      </c>
      <c r="AO101" s="278"/>
      <c r="AP101" s="278"/>
      <c r="AQ101" s="100" t="s">
        <v>78</v>
      </c>
      <c r="AR101" s="101"/>
      <c r="AS101" s="102">
        <v>0</v>
      </c>
      <c r="AT101" s="103">
        <f t="shared" si="1"/>
        <v>0</v>
      </c>
      <c r="AU101" s="104">
        <f>'07 - Pieskovisko čln'!P122</f>
        <v>0</v>
      </c>
      <c r="AV101" s="103">
        <f>'07 - Pieskovisko čln'!J33</f>
        <v>0</v>
      </c>
      <c r="AW101" s="103">
        <f>'07 - Pieskovisko čln'!J34</f>
        <v>0</v>
      </c>
      <c r="AX101" s="103">
        <f>'07 - Pieskovisko čln'!J35</f>
        <v>0</v>
      </c>
      <c r="AY101" s="103">
        <f>'07 - Pieskovisko čln'!J36</f>
        <v>0</v>
      </c>
      <c r="AZ101" s="103">
        <f>'07 - Pieskovisko čln'!F33</f>
        <v>0</v>
      </c>
      <c r="BA101" s="103">
        <f>'07 - Pieskovisko čln'!F34</f>
        <v>0</v>
      </c>
      <c r="BB101" s="103">
        <f>'07 - Pieskovisko čln'!F35</f>
        <v>0</v>
      </c>
      <c r="BC101" s="103">
        <f>'07 - Pieskovisko čln'!F36</f>
        <v>0</v>
      </c>
      <c r="BD101" s="105">
        <f>'07 - Pieskovisko čln'!F37</f>
        <v>0</v>
      </c>
      <c r="BT101" s="106" t="s">
        <v>79</v>
      </c>
      <c r="BV101" s="106" t="s">
        <v>73</v>
      </c>
      <c r="BW101" s="106" t="s">
        <v>98</v>
      </c>
      <c r="BX101" s="106" t="s">
        <v>5</v>
      </c>
      <c r="CL101" s="106" t="s">
        <v>1</v>
      </c>
      <c r="CM101" s="106" t="s">
        <v>71</v>
      </c>
    </row>
    <row r="102" spans="1:91" s="7" customFormat="1" ht="16.5" customHeight="1">
      <c r="A102" s="96" t="s">
        <v>75</v>
      </c>
      <c r="B102" s="97"/>
      <c r="C102" s="98"/>
      <c r="D102" s="249" t="s">
        <v>99</v>
      </c>
      <c r="E102" s="249"/>
      <c r="F102" s="249"/>
      <c r="G102" s="249"/>
      <c r="H102" s="249"/>
      <c r="I102" s="99"/>
      <c r="J102" s="249" t="s">
        <v>100</v>
      </c>
      <c r="K102" s="249"/>
      <c r="L102" s="249"/>
      <c r="M102" s="249"/>
      <c r="N102" s="249"/>
      <c r="O102" s="249"/>
      <c r="P102" s="249"/>
      <c r="Q102" s="249"/>
      <c r="R102" s="249"/>
      <c r="S102" s="249"/>
      <c r="T102" s="249"/>
      <c r="U102" s="249"/>
      <c r="V102" s="249"/>
      <c r="W102" s="249"/>
      <c r="X102" s="249"/>
      <c r="Y102" s="249"/>
      <c r="Z102" s="249"/>
      <c r="AA102" s="249"/>
      <c r="AB102" s="249"/>
      <c r="AC102" s="249"/>
      <c r="AD102" s="249"/>
      <c r="AE102" s="249"/>
      <c r="AF102" s="249"/>
      <c r="AG102" s="277">
        <f>'08 - Loď Pinta'!J30</f>
        <v>0</v>
      </c>
      <c r="AH102" s="278"/>
      <c r="AI102" s="278"/>
      <c r="AJ102" s="278"/>
      <c r="AK102" s="278"/>
      <c r="AL102" s="278"/>
      <c r="AM102" s="278"/>
      <c r="AN102" s="277">
        <f t="shared" si="0"/>
        <v>0</v>
      </c>
      <c r="AO102" s="278"/>
      <c r="AP102" s="278"/>
      <c r="AQ102" s="100" t="s">
        <v>78</v>
      </c>
      <c r="AR102" s="101"/>
      <c r="AS102" s="102">
        <v>0</v>
      </c>
      <c r="AT102" s="103">
        <f t="shared" si="1"/>
        <v>0</v>
      </c>
      <c r="AU102" s="104">
        <f>'08 - Loď Pinta'!P121</f>
        <v>0</v>
      </c>
      <c r="AV102" s="103">
        <f>'08 - Loď Pinta'!J33</f>
        <v>0</v>
      </c>
      <c r="AW102" s="103">
        <f>'08 - Loď Pinta'!J34</f>
        <v>0</v>
      </c>
      <c r="AX102" s="103">
        <f>'08 - Loď Pinta'!J35</f>
        <v>0</v>
      </c>
      <c r="AY102" s="103">
        <f>'08 - Loď Pinta'!J36</f>
        <v>0</v>
      </c>
      <c r="AZ102" s="103">
        <f>'08 - Loď Pinta'!F33</f>
        <v>0</v>
      </c>
      <c r="BA102" s="103">
        <f>'08 - Loď Pinta'!F34</f>
        <v>0</v>
      </c>
      <c r="BB102" s="103">
        <f>'08 - Loď Pinta'!F35</f>
        <v>0</v>
      </c>
      <c r="BC102" s="103">
        <f>'08 - Loď Pinta'!F36</f>
        <v>0</v>
      </c>
      <c r="BD102" s="105">
        <f>'08 - Loď Pinta'!F37</f>
        <v>0</v>
      </c>
      <c r="BT102" s="106" t="s">
        <v>79</v>
      </c>
      <c r="BV102" s="106" t="s">
        <v>73</v>
      </c>
      <c r="BW102" s="106" t="s">
        <v>101</v>
      </c>
      <c r="BX102" s="106" t="s">
        <v>5</v>
      </c>
      <c r="CL102" s="106" t="s">
        <v>1</v>
      </c>
      <c r="CM102" s="106" t="s">
        <v>71</v>
      </c>
    </row>
    <row r="103" spans="1:91" s="7" customFormat="1" ht="16.5" customHeight="1">
      <c r="A103" s="96" t="s">
        <v>75</v>
      </c>
      <c r="B103" s="97"/>
      <c r="C103" s="98"/>
      <c r="D103" s="249" t="s">
        <v>102</v>
      </c>
      <c r="E103" s="249"/>
      <c r="F103" s="249"/>
      <c r="G103" s="249"/>
      <c r="H103" s="249"/>
      <c r="I103" s="99"/>
      <c r="J103" s="249" t="s">
        <v>103</v>
      </c>
      <c r="K103" s="249"/>
      <c r="L103" s="249"/>
      <c r="M103" s="249"/>
      <c r="N103" s="249"/>
      <c r="O103" s="249"/>
      <c r="P103" s="249"/>
      <c r="Q103" s="249"/>
      <c r="R103" s="249"/>
      <c r="S103" s="249"/>
      <c r="T103" s="249"/>
      <c r="U103" s="249"/>
      <c r="V103" s="249"/>
      <c r="W103" s="249"/>
      <c r="X103" s="249"/>
      <c r="Y103" s="249"/>
      <c r="Z103" s="249"/>
      <c r="AA103" s="249"/>
      <c r="AB103" s="249"/>
      <c r="AC103" s="249"/>
      <c r="AD103" s="249"/>
      <c r="AE103" s="249"/>
      <c r="AF103" s="249"/>
      <c r="AG103" s="277">
        <f>'09 - Loď Nina'!J30</f>
        <v>0</v>
      </c>
      <c r="AH103" s="278"/>
      <c r="AI103" s="278"/>
      <c r="AJ103" s="278"/>
      <c r="AK103" s="278"/>
      <c r="AL103" s="278"/>
      <c r="AM103" s="278"/>
      <c r="AN103" s="277">
        <f t="shared" si="0"/>
        <v>0</v>
      </c>
      <c r="AO103" s="278"/>
      <c r="AP103" s="278"/>
      <c r="AQ103" s="100" t="s">
        <v>78</v>
      </c>
      <c r="AR103" s="101"/>
      <c r="AS103" s="102">
        <v>0</v>
      </c>
      <c r="AT103" s="103">
        <f t="shared" si="1"/>
        <v>0</v>
      </c>
      <c r="AU103" s="104">
        <f>'09 - Loď Nina'!P121</f>
        <v>0</v>
      </c>
      <c r="AV103" s="103">
        <f>'09 - Loď Nina'!J33</f>
        <v>0</v>
      </c>
      <c r="AW103" s="103">
        <f>'09 - Loď Nina'!J34</f>
        <v>0</v>
      </c>
      <c r="AX103" s="103">
        <f>'09 - Loď Nina'!J35</f>
        <v>0</v>
      </c>
      <c r="AY103" s="103">
        <f>'09 - Loď Nina'!J36</f>
        <v>0</v>
      </c>
      <c r="AZ103" s="103">
        <f>'09 - Loď Nina'!F33</f>
        <v>0</v>
      </c>
      <c r="BA103" s="103">
        <f>'09 - Loď Nina'!F34</f>
        <v>0</v>
      </c>
      <c r="BB103" s="103">
        <f>'09 - Loď Nina'!F35</f>
        <v>0</v>
      </c>
      <c r="BC103" s="103">
        <f>'09 - Loď Nina'!F36</f>
        <v>0</v>
      </c>
      <c r="BD103" s="105">
        <f>'09 - Loď Nina'!F37</f>
        <v>0</v>
      </c>
      <c r="BT103" s="106" t="s">
        <v>79</v>
      </c>
      <c r="BV103" s="106" t="s">
        <v>73</v>
      </c>
      <c r="BW103" s="106" t="s">
        <v>104</v>
      </c>
      <c r="BX103" s="106" t="s">
        <v>5</v>
      </c>
      <c r="CL103" s="106" t="s">
        <v>1</v>
      </c>
      <c r="CM103" s="106" t="s">
        <v>71</v>
      </c>
    </row>
    <row r="104" spans="1:91" s="7" customFormat="1" ht="16.5" customHeight="1">
      <c r="A104" s="96" t="s">
        <v>75</v>
      </c>
      <c r="B104" s="97"/>
      <c r="C104" s="98"/>
      <c r="D104" s="249" t="s">
        <v>105</v>
      </c>
      <c r="E104" s="249"/>
      <c r="F104" s="249"/>
      <c r="G104" s="249"/>
      <c r="H104" s="249"/>
      <c r="I104" s="99"/>
      <c r="J104" s="249" t="s">
        <v>106</v>
      </c>
      <c r="K104" s="249"/>
      <c r="L104" s="249"/>
      <c r="M104" s="249"/>
      <c r="N104" s="249"/>
      <c r="O104" s="249"/>
      <c r="P104" s="249"/>
      <c r="Q104" s="249"/>
      <c r="R104" s="249"/>
      <c r="S104" s="249"/>
      <c r="T104" s="249"/>
      <c r="U104" s="249"/>
      <c r="V104" s="249"/>
      <c r="W104" s="249"/>
      <c r="X104" s="249"/>
      <c r="Y104" s="249"/>
      <c r="Z104" s="249"/>
      <c r="AA104" s="249"/>
      <c r="AB104" s="249"/>
      <c r="AC104" s="249"/>
      <c r="AD104" s="249"/>
      <c r="AE104" s="249"/>
      <c r="AF104" s="249"/>
      <c r="AG104" s="277">
        <f>'10 - Kolotoč'!J30</f>
        <v>0</v>
      </c>
      <c r="AH104" s="278"/>
      <c r="AI104" s="278"/>
      <c r="AJ104" s="278"/>
      <c r="AK104" s="278"/>
      <c r="AL104" s="278"/>
      <c r="AM104" s="278"/>
      <c r="AN104" s="277">
        <f t="shared" si="0"/>
        <v>0</v>
      </c>
      <c r="AO104" s="278"/>
      <c r="AP104" s="278"/>
      <c r="AQ104" s="100" t="s">
        <v>78</v>
      </c>
      <c r="AR104" s="101"/>
      <c r="AS104" s="102">
        <v>0</v>
      </c>
      <c r="AT104" s="103">
        <f t="shared" si="1"/>
        <v>0</v>
      </c>
      <c r="AU104" s="104">
        <f>'10 - Kolotoč'!P122</f>
        <v>0</v>
      </c>
      <c r="AV104" s="103">
        <f>'10 - Kolotoč'!J33</f>
        <v>0</v>
      </c>
      <c r="AW104" s="103">
        <f>'10 - Kolotoč'!J34</f>
        <v>0</v>
      </c>
      <c r="AX104" s="103">
        <f>'10 - Kolotoč'!J35</f>
        <v>0</v>
      </c>
      <c r="AY104" s="103">
        <f>'10 - Kolotoč'!J36</f>
        <v>0</v>
      </c>
      <c r="AZ104" s="103">
        <f>'10 - Kolotoč'!F33</f>
        <v>0</v>
      </c>
      <c r="BA104" s="103">
        <f>'10 - Kolotoč'!F34</f>
        <v>0</v>
      </c>
      <c r="BB104" s="103">
        <f>'10 - Kolotoč'!F35</f>
        <v>0</v>
      </c>
      <c r="BC104" s="103">
        <f>'10 - Kolotoč'!F36</f>
        <v>0</v>
      </c>
      <c r="BD104" s="105">
        <f>'10 - Kolotoč'!F37</f>
        <v>0</v>
      </c>
      <c r="BT104" s="106" t="s">
        <v>79</v>
      </c>
      <c r="BV104" s="106" t="s">
        <v>73</v>
      </c>
      <c r="BW104" s="106" t="s">
        <v>107</v>
      </c>
      <c r="BX104" s="106" t="s">
        <v>5</v>
      </c>
      <c r="CL104" s="106" t="s">
        <v>1</v>
      </c>
      <c r="CM104" s="106" t="s">
        <v>71</v>
      </c>
    </row>
    <row r="105" spans="1:91" s="7" customFormat="1" ht="16.5" customHeight="1">
      <c r="A105" s="96" t="s">
        <v>75</v>
      </c>
      <c r="B105" s="97"/>
      <c r="C105" s="98"/>
      <c r="D105" s="249" t="s">
        <v>108</v>
      </c>
      <c r="E105" s="249"/>
      <c r="F105" s="249"/>
      <c r="G105" s="249"/>
      <c r="H105" s="249"/>
      <c r="I105" s="99"/>
      <c r="J105" s="249" t="s">
        <v>109</v>
      </c>
      <c r="K105" s="249"/>
      <c r="L105" s="249"/>
      <c r="M105" s="249"/>
      <c r="N105" s="249"/>
      <c r="O105" s="249"/>
      <c r="P105" s="249"/>
      <c r="Q105" s="249"/>
      <c r="R105" s="249"/>
      <c r="S105" s="249"/>
      <c r="T105" s="249"/>
      <c r="U105" s="249"/>
      <c r="V105" s="249"/>
      <c r="W105" s="249"/>
      <c r="X105" s="249"/>
      <c r="Y105" s="249"/>
      <c r="Z105" s="249"/>
      <c r="AA105" s="249"/>
      <c r="AB105" s="249"/>
      <c r="AC105" s="249"/>
      <c r="AD105" s="249"/>
      <c r="AE105" s="249"/>
      <c r="AF105" s="249"/>
      <c r="AG105" s="277">
        <f>'11 - Chodník a úprava trá...'!J30</f>
        <v>0</v>
      </c>
      <c r="AH105" s="278"/>
      <c r="AI105" s="278"/>
      <c r="AJ105" s="278"/>
      <c r="AK105" s="278"/>
      <c r="AL105" s="278"/>
      <c r="AM105" s="278"/>
      <c r="AN105" s="277">
        <f t="shared" si="0"/>
        <v>0</v>
      </c>
      <c r="AO105" s="278"/>
      <c r="AP105" s="278"/>
      <c r="AQ105" s="100" t="s">
        <v>78</v>
      </c>
      <c r="AR105" s="101"/>
      <c r="AS105" s="107">
        <v>0</v>
      </c>
      <c r="AT105" s="108">
        <f t="shared" si="1"/>
        <v>0</v>
      </c>
      <c r="AU105" s="109">
        <f>'11 - Chodník a úprava trá...'!P122</f>
        <v>0</v>
      </c>
      <c r="AV105" s="108">
        <f>'11 - Chodník a úprava trá...'!J33</f>
        <v>0</v>
      </c>
      <c r="AW105" s="108">
        <f>'11 - Chodník a úprava trá...'!J34</f>
        <v>0</v>
      </c>
      <c r="AX105" s="108">
        <f>'11 - Chodník a úprava trá...'!J35</f>
        <v>0</v>
      </c>
      <c r="AY105" s="108">
        <f>'11 - Chodník a úprava trá...'!J36</f>
        <v>0</v>
      </c>
      <c r="AZ105" s="108">
        <f>'11 - Chodník a úprava trá...'!F33</f>
        <v>0</v>
      </c>
      <c r="BA105" s="108">
        <f>'11 - Chodník a úprava trá...'!F34</f>
        <v>0</v>
      </c>
      <c r="BB105" s="108">
        <f>'11 - Chodník a úprava trá...'!F35</f>
        <v>0</v>
      </c>
      <c r="BC105" s="108">
        <f>'11 - Chodník a úprava trá...'!F36</f>
        <v>0</v>
      </c>
      <c r="BD105" s="110">
        <f>'11 - Chodník a úprava trá...'!F37</f>
        <v>0</v>
      </c>
      <c r="BT105" s="106" t="s">
        <v>79</v>
      </c>
      <c r="BV105" s="106" t="s">
        <v>73</v>
      </c>
      <c r="BW105" s="106" t="s">
        <v>110</v>
      </c>
      <c r="BX105" s="106" t="s">
        <v>5</v>
      </c>
      <c r="CL105" s="106" t="s">
        <v>1</v>
      </c>
      <c r="CM105" s="106" t="s">
        <v>71</v>
      </c>
    </row>
    <row r="106" spans="1:91" s="2" customFormat="1" ht="30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8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  <row r="107" spans="1:91" s="2" customFormat="1" ht="6.95" customHeight="1">
      <c r="A107" s="33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38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</row>
  </sheetData>
  <sheetProtection algorithmName="SHA-512" hashValue="gd6QZZsELpeD2AGyWdgFDvz2HwZpoQkKOxAU/bdRwbSVQhDBnz+fhFKUUIr9WF9+S5vNl+OB97CBfggd55wtdQ==" saltValue="LHS8vSNUMm2+pIVBEOSWFiz7kVRUDT2duw321tg29N2Ecj7ib0kf+yX5GEhPsW1Z/QXlgEUGdlrnxasaDFjEeA==" spinCount="100000" sheet="1" objects="1" scenarios="1" formatColumns="0" formatRows="0"/>
  <mergeCells count="82">
    <mergeCell ref="AN105:AP105"/>
    <mergeCell ref="AG105:AM105"/>
    <mergeCell ref="AN94:AP9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L32:P32"/>
    <mergeCell ref="W32:AE32"/>
    <mergeCell ref="AK33:AO33"/>
    <mergeCell ref="L33:P33"/>
    <mergeCell ref="W33:AE33"/>
    <mergeCell ref="AK30:AO30"/>
    <mergeCell ref="L30:P30"/>
    <mergeCell ref="W30:AE30"/>
    <mergeCell ref="L31:P31"/>
    <mergeCell ref="W31:AE31"/>
    <mergeCell ref="AK31:AO31"/>
    <mergeCell ref="L85:AO85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01 - Altánok'!C2" display="/"/>
    <hyperlink ref="A96" location="'02 - Infotabuľa'!C2" display="/"/>
    <hyperlink ref="A97" location="'03 - Lavičky 4ks'!C2" display="/"/>
    <hyperlink ref="A98" location="'04 - Smetný kôš 4ks'!C2" display="/"/>
    <hyperlink ref="A99" location="'05 - Hojdačka hniezdo'!C2" display="/"/>
    <hyperlink ref="A100" location="'06 - Fitdráha'!C2" display="/"/>
    <hyperlink ref="A101" location="'07 - Pieskovisko čln'!C2" display="/"/>
    <hyperlink ref="A102" location="'08 - Loď Pinta'!C2" display="/"/>
    <hyperlink ref="A103" location="'09 - Loď Nina'!C2" display="/"/>
    <hyperlink ref="A104" location="'10 - Kolotoč'!C2" display="/"/>
    <hyperlink ref="A105" location="'11 - Chodník a úprava tr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104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433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ROUND(J121,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ROUND((SUM(BE121:BE151)),  2)</f>
        <v>0</v>
      </c>
      <c r="G33" s="128"/>
      <c r="H33" s="128"/>
      <c r="I33" s="129">
        <v>0.2</v>
      </c>
      <c r="J33" s="127">
        <f>ROUND(((SUM(BE121:BE151))*I33),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ROUND((SUM(BF121:BF151)),  2)</f>
        <v>0</v>
      </c>
      <c r="G34" s="128"/>
      <c r="H34" s="128"/>
      <c r="I34" s="129">
        <v>0.2</v>
      </c>
      <c r="J34" s="127">
        <f>ROUND(((SUM(BF121:BF151))*I34),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ROUND((SUM(BG121:BG151)),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ROUND((SUM(BH121:BH151)),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ROUND((SUM(BI121:BI151)),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09 - Loď Nina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J121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J122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J123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J140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123</v>
      </c>
      <c r="E100" s="163"/>
      <c r="F100" s="163"/>
      <c r="G100" s="163"/>
      <c r="H100" s="163"/>
      <c r="I100" s="163"/>
      <c r="J100" s="164">
        <f>J145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124</v>
      </c>
      <c r="E101" s="163"/>
      <c r="F101" s="163"/>
      <c r="G101" s="163"/>
      <c r="H101" s="163"/>
      <c r="I101" s="163"/>
      <c r="J101" s="164">
        <f>J150</f>
        <v>0</v>
      </c>
      <c r="K101" s="161"/>
      <c r="L101" s="165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4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3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125</v>
      </c>
      <c r="D108" s="35"/>
      <c r="E108" s="35"/>
      <c r="F108" s="35"/>
      <c r="G108" s="35"/>
      <c r="H108" s="35"/>
      <c r="I108" s="35"/>
      <c r="J108" s="35"/>
      <c r="K108" s="35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8" t="str">
        <f>E7</f>
        <v>Inkkluzívne ihrisko Brezno</v>
      </c>
      <c r="F111" s="299"/>
      <c r="G111" s="299"/>
      <c r="H111" s="299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112</v>
      </c>
      <c r="D112" s="35"/>
      <c r="E112" s="35"/>
      <c r="F112" s="35"/>
      <c r="G112" s="35"/>
      <c r="H112" s="35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51" t="str">
        <f>E9</f>
        <v>09 - Loď Nina</v>
      </c>
      <c r="F113" s="300"/>
      <c r="G113" s="300"/>
      <c r="H113" s="300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F12</f>
        <v xml:space="preserve"> </v>
      </c>
      <c r="G115" s="35"/>
      <c r="H115" s="35"/>
      <c r="I115" s="28" t="s">
        <v>21</v>
      </c>
      <c r="J115" s="69" t="str">
        <f>IF(J12="","",J12)</f>
        <v>Vyplň údaj</v>
      </c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22</v>
      </c>
      <c r="D117" s="35"/>
      <c r="E117" s="35"/>
      <c r="F117" s="26" t="str">
        <f>E15</f>
        <v xml:space="preserve"> </v>
      </c>
      <c r="G117" s="35"/>
      <c r="H117" s="35"/>
      <c r="I117" s="28" t="s">
        <v>27</v>
      </c>
      <c r="J117" s="31" t="str">
        <f>E21</f>
        <v xml:space="preserve"> </v>
      </c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25</v>
      </c>
      <c r="D118" s="35"/>
      <c r="E118" s="35"/>
      <c r="F118" s="26" t="str">
        <f>IF(E18="","",E18)</f>
        <v>Vyplň údaj</v>
      </c>
      <c r="G118" s="35"/>
      <c r="H118" s="35"/>
      <c r="I118" s="28" t="s">
        <v>29</v>
      </c>
      <c r="J118" s="31" t="str">
        <f>E24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6"/>
      <c r="B120" s="167"/>
      <c r="C120" s="168" t="s">
        <v>126</v>
      </c>
      <c r="D120" s="169" t="s">
        <v>56</v>
      </c>
      <c r="E120" s="169" t="s">
        <v>52</v>
      </c>
      <c r="F120" s="169" t="s">
        <v>53</v>
      </c>
      <c r="G120" s="169" t="s">
        <v>127</v>
      </c>
      <c r="H120" s="169" t="s">
        <v>128</v>
      </c>
      <c r="I120" s="169" t="s">
        <v>129</v>
      </c>
      <c r="J120" s="170" t="s">
        <v>116</v>
      </c>
      <c r="K120" s="171" t="s">
        <v>130</v>
      </c>
      <c r="L120" s="172"/>
      <c r="M120" s="78" t="s">
        <v>1</v>
      </c>
      <c r="N120" s="79" t="s">
        <v>35</v>
      </c>
      <c r="O120" s="79" t="s">
        <v>131</v>
      </c>
      <c r="P120" s="79" t="s">
        <v>132</v>
      </c>
      <c r="Q120" s="79" t="s">
        <v>133</v>
      </c>
      <c r="R120" s="79" t="s">
        <v>134</v>
      </c>
      <c r="S120" s="79" t="s">
        <v>135</v>
      </c>
      <c r="T120" s="80" t="s">
        <v>136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3"/>
      <c r="B121" s="34"/>
      <c r="C121" s="85" t="s">
        <v>117</v>
      </c>
      <c r="D121" s="35"/>
      <c r="E121" s="35"/>
      <c r="F121" s="35"/>
      <c r="G121" s="35"/>
      <c r="H121" s="35"/>
      <c r="I121" s="35"/>
      <c r="J121" s="173">
        <f>BK121</f>
        <v>0</v>
      </c>
      <c r="K121" s="35"/>
      <c r="L121" s="38"/>
      <c r="M121" s="81"/>
      <c r="N121" s="174"/>
      <c r="O121" s="82"/>
      <c r="P121" s="175">
        <f>P122</f>
        <v>0</v>
      </c>
      <c r="Q121" s="82"/>
      <c r="R121" s="175">
        <f>R122</f>
        <v>80.712916499999992</v>
      </c>
      <c r="S121" s="82"/>
      <c r="T121" s="176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70</v>
      </c>
      <c r="AU121" s="16" t="s">
        <v>118</v>
      </c>
      <c r="BK121" s="177">
        <f>BK122</f>
        <v>0</v>
      </c>
    </row>
    <row r="122" spans="1:65" s="12" customFormat="1" ht="25.9" customHeight="1">
      <c r="B122" s="178"/>
      <c r="C122" s="179"/>
      <c r="D122" s="180" t="s">
        <v>70</v>
      </c>
      <c r="E122" s="181" t="s">
        <v>137</v>
      </c>
      <c r="F122" s="181" t="s">
        <v>138</v>
      </c>
      <c r="G122" s="179"/>
      <c r="H122" s="179"/>
      <c r="I122" s="182"/>
      <c r="J122" s="183">
        <f>BK122</f>
        <v>0</v>
      </c>
      <c r="K122" s="179"/>
      <c r="L122" s="184"/>
      <c r="M122" s="185"/>
      <c r="N122" s="186"/>
      <c r="O122" s="186"/>
      <c r="P122" s="187">
        <f>P123+P140+P145+P150</f>
        <v>0</v>
      </c>
      <c r="Q122" s="186"/>
      <c r="R122" s="187">
        <f>R123+R140+R145+R150</f>
        <v>80.712916499999992</v>
      </c>
      <c r="S122" s="186"/>
      <c r="T122" s="188">
        <f>T123+T140+T145+T150</f>
        <v>0</v>
      </c>
      <c r="AR122" s="189" t="s">
        <v>79</v>
      </c>
      <c r="AT122" s="190" t="s">
        <v>70</v>
      </c>
      <c r="AU122" s="190" t="s">
        <v>71</v>
      </c>
      <c r="AY122" s="189" t="s">
        <v>139</v>
      </c>
      <c r="BK122" s="191">
        <f>BK123+BK140+BK145+BK150</f>
        <v>0</v>
      </c>
    </row>
    <row r="123" spans="1:65" s="12" customFormat="1" ht="22.9" customHeight="1">
      <c r="B123" s="178"/>
      <c r="C123" s="179"/>
      <c r="D123" s="180" t="s">
        <v>70</v>
      </c>
      <c r="E123" s="192" t="s">
        <v>79</v>
      </c>
      <c r="F123" s="192" t="s">
        <v>140</v>
      </c>
      <c r="G123" s="179"/>
      <c r="H123" s="179"/>
      <c r="I123" s="182"/>
      <c r="J123" s="193">
        <f>BK123</f>
        <v>0</v>
      </c>
      <c r="K123" s="179"/>
      <c r="L123" s="184"/>
      <c r="M123" s="185"/>
      <c r="N123" s="186"/>
      <c r="O123" s="186"/>
      <c r="P123" s="187">
        <f>SUM(P124:P139)</f>
        <v>0</v>
      </c>
      <c r="Q123" s="186"/>
      <c r="R123" s="187">
        <f>SUM(R124:R139)</f>
        <v>55.5</v>
      </c>
      <c r="S123" s="186"/>
      <c r="T123" s="188">
        <f>SUM(T124:T139)</f>
        <v>0</v>
      </c>
      <c r="AR123" s="189" t="s">
        <v>79</v>
      </c>
      <c r="AT123" s="190" t="s">
        <v>70</v>
      </c>
      <c r="AU123" s="190" t="s">
        <v>79</v>
      </c>
      <c r="AY123" s="189" t="s">
        <v>139</v>
      </c>
      <c r="BK123" s="191">
        <f>SUM(BK124:BK139)</f>
        <v>0</v>
      </c>
    </row>
    <row r="124" spans="1:65" s="2" customFormat="1" ht="33" customHeight="1">
      <c r="A124" s="33"/>
      <c r="B124" s="34"/>
      <c r="C124" s="194" t="s">
        <v>79</v>
      </c>
      <c r="D124" s="194" t="s">
        <v>141</v>
      </c>
      <c r="E124" s="195" t="s">
        <v>142</v>
      </c>
      <c r="F124" s="196" t="s">
        <v>143</v>
      </c>
      <c r="G124" s="197" t="s">
        <v>144</v>
      </c>
      <c r="H124" s="198">
        <v>37</v>
      </c>
      <c r="I124" s="199"/>
      <c r="J124" s="200">
        <f>ROUND(I124*H124,2)</f>
        <v>0</v>
      </c>
      <c r="K124" s="201"/>
      <c r="L124" s="38"/>
      <c r="M124" s="202" t="s">
        <v>1</v>
      </c>
      <c r="N124" s="203" t="s">
        <v>37</v>
      </c>
      <c r="O124" s="74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145</v>
      </c>
      <c r="AT124" s="206" t="s">
        <v>141</v>
      </c>
      <c r="AU124" s="206" t="s">
        <v>146</v>
      </c>
      <c r="AY124" s="16" t="s">
        <v>139</v>
      </c>
      <c r="BE124" s="207">
        <f>IF(N124="základná",J124,0)</f>
        <v>0</v>
      </c>
      <c r="BF124" s="207">
        <f>IF(N124="znížená",J124,0)</f>
        <v>0</v>
      </c>
      <c r="BG124" s="207">
        <f>IF(N124="zákl. prenesená",J124,0)</f>
        <v>0</v>
      </c>
      <c r="BH124" s="207">
        <f>IF(N124="zníž. prenesená",J124,0)</f>
        <v>0</v>
      </c>
      <c r="BI124" s="207">
        <f>IF(N124="nulová",J124,0)</f>
        <v>0</v>
      </c>
      <c r="BJ124" s="16" t="s">
        <v>146</v>
      </c>
      <c r="BK124" s="207">
        <f>ROUND(I124*H124,2)</f>
        <v>0</v>
      </c>
      <c r="BL124" s="16" t="s">
        <v>145</v>
      </c>
      <c r="BM124" s="206" t="s">
        <v>434</v>
      </c>
    </row>
    <row r="125" spans="1:65" s="13" customFormat="1" ht="11.25">
      <c r="B125" s="208"/>
      <c r="C125" s="209"/>
      <c r="D125" s="210" t="s">
        <v>148</v>
      </c>
      <c r="E125" s="211" t="s">
        <v>1</v>
      </c>
      <c r="F125" s="212" t="s">
        <v>435</v>
      </c>
      <c r="G125" s="209"/>
      <c r="H125" s="213">
        <v>37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148</v>
      </c>
      <c r="AU125" s="219" t="s">
        <v>146</v>
      </c>
      <c r="AV125" s="13" t="s">
        <v>146</v>
      </c>
      <c r="AW125" s="13" t="s">
        <v>28</v>
      </c>
      <c r="AX125" s="13" t="s">
        <v>79</v>
      </c>
      <c r="AY125" s="219" t="s">
        <v>139</v>
      </c>
    </row>
    <row r="126" spans="1:65" s="2" customFormat="1" ht="24.2" customHeight="1">
      <c r="A126" s="33"/>
      <c r="B126" s="34"/>
      <c r="C126" s="194" t="s">
        <v>146</v>
      </c>
      <c r="D126" s="194" t="s">
        <v>141</v>
      </c>
      <c r="E126" s="195" t="s">
        <v>152</v>
      </c>
      <c r="F126" s="196" t="s">
        <v>153</v>
      </c>
      <c r="G126" s="197" t="s">
        <v>144</v>
      </c>
      <c r="H126" s="198">
        <v>18.5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37</v>
      </c>
      <c r="O126" s="74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145</v>
      </c>
      <c r="AT126" s="206" t="s">
        <v>141</v>
      </c>
      <c r="AU126" s="206" t="s">
        <v>146</v>
      </c>
      <c r="AY126" s="16" t="s">
        <v>139</v>
      </c>
      <c r="BE126" s="207">
        <f>IF(N126="základná",J126,0)</f>
        <v>0</v>
      </c>
      <c r="BF126" s="207">
        <f>IF(N126="znížená",J126,0)</f>
        <v>0</v>
      </c>
      <c r="BG126" s="207">
        <f>IF(N126="zákl. prenesená",J126,0)</f>
        <v>0</v>
      </c>
      <c r="BH126" s="207">
        <f>IF(N126="zníž. prenesená",J126,0)</f>
        <v>0</v>
      </c>
      <c r="BI126" s="207">
        <f>IF(N126="nulová",J126,0)</f>
        <v>0</v>
      </c>
      <c r="BJ126" s="16" t="s">
        <v>146</v>
      </c>
      <c r="BK126" s="207">
        <f>ROUND(I126*H126,2)</f>
        <v>0</v>
      </c>
      <c r="BL126" s="16" t="s">
        <v>145</v>
      </c>
      <c r="BM126" s="206" t="s">
        <v>436</v>
      </c>
    </row>
    <row r="127" spans="1:65" s="13" customFormat="1" ht="11.25">
      <c r="B127" s="208"/>
      <c r="C127" s="209"/>
      <c r="D127" s="210" t="s">
        <v>148</v>
      </c>
      <c r="E127" s="211" t="s">
        <v>1</v>
      </c>
      <c r="F127" s="212" t="s">
        <v>437</v>
      </c>
      <c r="G127" s="209"/>
      <c r="H127" s="213">
        <v>18.5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148</v>
      </c>
      <c r="AU127" s="219" t="s">
        <v>146</v>
      </c>
      <c r="AV127" s="13" t="s">
        <v>146</v>
      </c>
      <c r="AW127" s="13" t="s">
        <v>28</v>
      </c>
      <c r="AX127" s="13" t="s">
        <v>79</v>
      </c>
      <c r="AY127" s="219" t="s">
        <v>139</v>
      </c>
    </row>
    <row r="128" spans="1:65" s="2" customFormat="1" ht="24.2" customHeight="1">
      <c r="A128" s="33"/>
      <c r="B128" s="34"/>
      <c r="C128" s="194" t="s">
        <v>157</v>
      </c>
      <c r="D128" s="194" t="s">
        <v>141</v>
      </c>
      <c r="E128" s="195" t="s">
        <v>158</v>
      </c>
      <c r="F128" s="196" t="s">
        <v>159</v>
      </c>
      <c r="G128" s="197" t="s">
        <v>144</v>
      </c>
      <c r="H128" s="198">
        <v>18.5</v>
      </c>
      <c r="I128" s="199"/>
      <c r="J128" s="200">
        <f>ROUND(I128*H128,2)</f>
        <v>0</v>
      </c>
      <c r="K128" s="201"/>
      <c r="L128" s="38"/>
      <c r="M128" s="202" t="s">
        <v>1</v>
      </c>
      <c r="N128" s="203" t="s">
        <v>37</v>
      </c>
      <c r="O128" s="74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145</v>
      </c>
      <c r="AT128" s="206" t="s">
        <v>141</v>
      </c>
      <c r="AU128" s="206" t="s">
        <v>146</v>
      </c>
      <c r="AY128" s="16" t="s">
        <v>139</v>
      </c>
      <c r="BE128" s="207">
        <f>IF(N128="základná",J128,0)</f>
        <v>0</v>
      </c>
      <c r="BF128" s="207">
        <f>IF(N128="znížená",J128,0)</f>
        <v>0</v>
      </c>
      <c r="BG128" s="207">
        <f>IF(N128="zákl. prenesená",J128,0)</f>
        <v>0</v>
      </c>
      <c r="BH128" s="207">
        <f>IF(N128="zníž. prenesená",J128,0)</f>
        <v>0</v>
      </c>
      <c r="BI128" s="207">
        <f>IF(N128="nulová",J128,0)</f>
        <v>0</v>
      </c>
      <c r="BJ128" s="16" t="s">
        <v>146</v>
      </c>
      <c r="BK128" s="207">
        <f>ROUND(I128*H128,2)</f>
        <v>0</v>
      </c>
      <c r="BL128" s="16" t="s">
        <v>145</v>
      </c>
      <c r="BM128" s="206" t="s">
        <v>438</v>
      </c>
    </row>
    <row r="129" spans="1:65" s="2" customFormat="1" ht="21.75" customHeight="1">
      <c r="A129" s="33"/>
      <c r="B129" s="34"/>
      <c r="C129" s="194" t="s">
        <v>145</v>
      </c>
      <c r="D129" s="194" t="s">
        <v>141</v>
      </c>
      <c r="E129" s="195" t="s">
        <v>161</v>
      </c>
      <c r="F129" s="196" t="s">
        <v>162</v>
      </c>
      <c r="G129" s="197" t="s">
        <v>144</v>
      </c>
      <c r="H129" s="198">
        <v>8.5500000000000007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>IF(N129="základná",J129,0)</f>
        <v>0</v>
      </c>
      <c r="BF129" s="207">
        <f>IF(N129="znížená",J129,0)</f>
        <v>0</v>
      </c>
      <c r="BG129" s="207">
        <f>IF(N129="zákl. prenesená",J129,0)</f>
        <v>0</v>
      </c>
      <c r="BH129" s="207">
        <f>IF(N129="zníž. prenesená",J129,0)</f>
        <v>0</v>
      </c>
      <c r="BI129" s="207">
        <f>IF(N129="nulová",J129,0)</f>
        <v>0</v>
      </c>
      <c r="BJ129" s="16" t="s">
        <v>146</v>
      </c>
      <c r="BK129" s="207">
        <f>ROUND(I129*H129,2)</f>
        <v>0</v>
      </c>
      <c r="BL129" s="16" t="s">
        <v>145</v>
      </c>
      <c r="BM129" s="206" t="s">
        <v>439</v>
      </c>
    </row>
    <row r="130" spans="1:65" s="13" customFormat="1" ht="11.25">
      <c r="B130" s="208"/>
      <c r="C130" s="209"/>
      <c r="D130" s="210" t="s">
        <v>148</v>
      </c>
      <c r="E130" s="211" t="s">
        <v>1</v>
      </c>
      <c r="F130" s="212" t="s">
        <v>440</v>
      </c>
      <c r="G130" s="209"/>
      <c r="H130" s="213">
        <v>8.5500000000000007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148</v>
      </c>
      <c r="AU130" s="219" t="s">
        <v>146</v>
      </c>
      <c r="AV130" s="13" t="s">
        <v>146</v>
      </c>
      <c r="AW130" s="13" t="s">
        <v>28</v>
      </c>
      <c r="AX130" s="13" t="s">
        <v>79</v>
      </c>
      <c r="AY130" s="219" t="s">
        <v>139</v>
      </c>
    </row>
    <row r="131" spans="1:65" s="2" customFormat="1" ht="24.2" customHeight="1">
      <c r="A131" s="33"/>
      <c r="B131" s="34"/>
      <c r="C131" s="194" t="s">
        <v>165</v>
      </c>
      <c r="D131" s="194" t="s">
        <v>141</v>
      </c>
      <c r="E131" s="195" t="s">
        <v>166</v>
      </c>
      <c r="F131" s="196" t="s">
        <v>167</v>
      </c>
      <c r="G131" s="197" t="s">
        <v>144</v>
      </c>
      <c r="H131" s="198">
        <v>8.5500000000000007</v>
      </c>
      <c r="I131" s="199"/>
      <c r="J131" s="200">
        <f>ROUND(I131*H131,2)</f>
        <v>0</v>
      </c>
      <c r="K131" s="201"/>
      <c r="L131" s="38"/>
      <c r="M131" s="202" t="s">
        <v>1</v>
      </c>
      <c r="N131" s="203" t="s">
        <v>37</v>
      </c>
      <c r="O131" s="74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145</v>
      </c>
      <c r="AT131" s="206" t="s">
        <v>141</v>
      </c>
      <c r="AU131" s="206" t="s">
        <v>146</v>
      </c>
      <c r="AY131" s="16" t="s">
        <v>139</v>
      </c>
      <c r="BE131" s="207">
        <f>IF(N131="základná",J131,0)</f>
        <v>0</v>
      </c>
      <c r="BF131" s="207">
        <f>IF(N131="znížená",J131,0)</f>
        <v>0</v>
      </c>
      <c r="BG131" s="207">
        <f>IF(N131="zákl. prenesená",J131,0)</f>
        <v>0</v>
      </c>
      <c r="BH131" s="207">
        <f>IF(N131="zníž. prenesená",J131,0)</f>
        <v>0</v>
      </c>
      <c r="BI131" s="207">
        <f>IF(N131="nulová",J131,0)</f>
        <v>0</v>
      </c>
      <c r="BJ131" s="16" t="s">
        <v>146</v>
      </c>
      <c r="BK131" s="207">
        <f>ROUND(I131*H131,2)</f>
        <v>0</v>
      </c>
      <c r="BL131" s="16" t="s">
        <v>145</v>
      </c>
      <c r="BM131" s="206" t="s">
        <v>441</v>
      </c>
    </row>
    <row r="132" spans="1:65" s="2" customFormat="1" ht="24.2" customHeight="1">
      <c r="A132" s="33"/>
      <c r="B132" s="34"/>
      <c r="C132" s="194" t="s">
        <v>169</v>
      </c>
      <c r="D132" s="194" t="s">
        <v>141</v>
      </c>
      <c r="E132" s="195" t="s">
        <v>170</v>
      </c>
      <c r="F132" s="196" t="s">
        <v>171</v>
      </c>
      <c r="G132" s="197" t="s">
        <v>144</v>
      </c>
      <c r="H132" s="198">
        <v>27.05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37</v>
      </c>
      <c r="O132" s="74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145</v>
      </c>
      <c r="AT132" s="206" t="s">
        <v>141</v>
      </c>
      <c r="AU132" s="206" t="s">
        <v>146</v>
      </c>
      <c r="AY132" s="16" t="s">
        <v>139</v>
      </c>
      <c r="BE132" s="207">
        <f>IF(N132="základná",J132,0)</f>
        <v>0</v>
      </c>
      <c r="BF132" s="207">
        <f>IF(N132="znížená",J132,0)</f>
        <v>0</v>
      </c>
      <c r="BG132" s="207">
        <f>IF(N132="zákl. prenesená",J132,0)</f>
        <v>0</v>
      </c>
      <c r="BH132" s="207">
        <f>IF(N132="zníž. prenesená",J132,0)</f>
        <v>0</v>
      </c>
      <c r="BI132" s="207">
        <f>IF(N132="nulová",J132,0)</f>
        <v>0</v>
      </c>
      <c r="BJ132" s="16" t="s">
        <v>146</v>
      </c>
      <c r="BK132" s="207">
        <f>ROUND(I132*H132,2)</f>
        <v>0</v>
      </c>
      <c r="BL132" s="16" t="s">
        <v>145</v>
      </c>
      <c r="BM132" s="206" t="s">
        <v>442</v>
      </c>
    </row>
    <row r="133" spans="1:65" s="2" customFormat="1" ht="33" customHeight="1">
      <c r="A133" s="33"/>
      <c r="B133" s="34"/>
      <c r="C133" s="194" t="s">
        <v>173</v>
      </c>
      <c r="D133" s="194" t="s">
        <v>141</v>
      </c>
      <c r="E133" s="195" t="s">
        <v>174</v>
      </c>
      <c r="F133" s="196" t="s">
        <v>175</v>
      </c>
      <c r="G133" s="197" t="s">
        <v>144</v>
      </c>
      <c r="H133" s="198">
        <v>27.05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37</v>
      </c>
      <c r="O133" s="74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>IF(N133="základná",J133,0)</f>
        <v>0</v>
      </c>
      <c r="BF133" s="207">
        <f>IF(N133="znížená",J133,0)</f>
        <v>0</v>
      </c>
      <c r="BG133" s="207">
        <f>IF(N133="zákl. prenesená",J133,0)</f>
        <v>0</v>
      </c>
      <c r="BH133" s="207">
        <f>IF(N133="zníž. prenesená",J133,0)</f>
        <v>0</v>
      </c>
      <c r="BI133" s="207">
        <f>IF(N133="nulová",J133,0)</f>
        <v>0</v>
      </c>
      <c r="BJ133" s="16" t="s">
        <v>146</v>
      </c>
      <c r="BK133" s="207">
        <f>ROUND(I133*H133,2)</f>
        <v>0</v>
      </c>
      <c r="BL133" s="16" t="s">
        <v>145</v>
      </c>
      <c r="BM133" s="206" t="s">
        <v>443</v>
      </c>
    </row>
    <row r="134" spans="1:65" s="2" customFormat="1" ht="16.5" customHeight="1">
      <c r="A134" s="33"/>
      <c r="B134" s="34"/>
      <c r="C134" s="194" t="s">
        <v>177</v>
      </c>
      <c r="D134" s="194" t="s">
        <v>141</v>
      </c>
      <c r="E134" s="195" t="s">
        <v>178</v>
      </c>
      <c r="F134" s="196" t="s">
        <v>179</v>
      </c>
      <c r="G134" s="197" t="s">
        <v>144</v>
      </c>
      <c r="H134" s="198">
        <v>27.05</v>
      </c>
      <c r="I134" s="199"/>
      <c r="J134" s="200">
        <f>ROUND(I134*H134,2)</f>
        <v>0</v>
      </c>
      <c r="K134" s="201"/>
      <c r="L134" s="38"/>
      <c r="M134" s="202" t="s">
        <v>1</v>
      </c>
      <c r="N134" s="203" t="s">
        <v>37</v>
      </c>
      <c r="O134" s="74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145</v>
      </c>
      <c r="AT134" s="206" t="s">
        <v>141</v>
      </c>
      <c r="AU134" s="206" t="s">
        <v>146</v>
      </c>
      <c r="AY134" s="16" t="s">
        <v>139</v>
      </c>
      <c r="BE134" s="207">
        <f>IF(N134="základná",J134,0)</f>
        <v>0</v>
      </c>
      <c r="BF134" s="207">
        <f>IF(N134="znížená",J134,0)</f>
        <v>0</v>
      </c>
      <c r="BG134" s="207">
        <f>IF(N134="zákl. prenesená",J134,0)</f>
        <v>0</v>
      </c>
      <c r="BH134" s="207">
        <f>IF(N134="zníž. prenesená",J134,0)</f>
        <v>0</v>
      </c>
      <c r="BI134" s="207">
        <f>IF(N134="nulová",J134,0)</f>
        <v>0</v>
      </c>
      <c r="BJ134" s="16" t="s">
        <v>146</v>
      </c>
      <c r="BK134" s="207">
        <f>ROUND(I134*H134,2)</f>
        <v>0</v>
      </c>
      <c r="BL134" s="16" t="s">
        <v>145</v>
      </c>
      <c r="BM134" s="206" t="s">
        <v>444</v>
      </c>
    </row>
    <row r="135" spans="1:65" s="2" customFormat="1" ht="24.2" customHeight="1">
      <c r="A135" s="33"/>
      <c r="B135" s="34"/>
      <c r="C135" s="194" t="s">
        <v>181</v>
      </c>
      <c r="D135" s="194" t="s">
        <v>141</v>
      </c>
      <c r="E135" s="195" t="s">
        <v>182</v>
      </c>
      <c r="F135" s="196" t="s">
        <v>183</v>
      </c>
      <c r="G135" s="197" t="s">
        <v>184</v>
      </c>
      <c r="H135" s="198">
        <v>45.984999999999999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37</v>
      </c>
      <c r="O135" s="74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>IF(N135="základná",J135,0)</f>
        <v>0</v>
      </c>
      <c r="BF135" s="207">
        <f>IF(N135="znížená",J135,0)</f>
        <v>0</v>
      </c>
      <c r="BG135" s="207">
        <f>IF(N135="zákl. prenesená",J135,0)</f>
        <v>0</v>
      </c>
      <c r="BH135" s="207">
        <f>IF(N135="zníž. prenesená",J135,0)</f>
        <v>0</v>
      </c>
      <c r="BI135" s="207">
        <f>IF(N135="nulová",J135,0)</f>
        <v>0</v>
      </c>
      <c r="BJ135" s="16" t="s">
        <v>146</v>
      </c>
      <c r="BK135" s="207">
        <f>ROUND(I135*H135,2)</f>
        <v>0</v>
      </c>
      <c r="BL135" s="16" t="s">
        <v>145</v>
      </c>
      <c r="BM135" s="206" t="s">
        <v>445</v>
      </c>
    </row>
    <row r="136" spans="1:65" s="13" customFormat="1" ht="11.25">
      <c r="B136" s="208"/>
      <c r="C136" s="209"/>
      <c r="D136" s="210" t="s">
        <v>148</v>
      </c>
      <c r="E136" s="211" t="s">
        <v>1</v>
      </c>
      <c r="F136" s="212" t="s">
        <v>446</v>
      </c>
      <c r="G136" s="209"/>
      <c r="H136" s="213">
        <v>45.984999999999999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148</v>
      </c>
      <c r="AU136" s="219" t="s">
        <v>146</v>
      </c>
      <c r="AV136" s="13" t="s">
        <v>146</v>
      </c>
      <c r="AW136" s="13" t="s">
        <v>28</v>
      </c>
      <c r="AX136" s="13" t="s">
        <v>79</v>
      </c>
      <c r="AY136" s="219" t="s">
        <v>139</v>
      </c>
    </row>
    <row r="137" spans="1:65" s="2" customFormat="1" ht="24.2" customHeight="1">
      <c r="A137" s="33"/>
      <c r="B137" s="34"/>
      <c r="C137" s="194" t="s">
        <v>105</v>
      </c>
      <c r="D137" s="194" t="s">
        <v>141</v>
      </c>
      <c r="E137" s="195" t="s">
        <v>351</v>
      </c>
      <c r="F137" s="196" t="s">
        <v>352</v>
      </c>
      <c r="G137" s="197" t="s">
        <v>144</v>
      </c>
      <c r="H137" s="198">
        <v>55.5</v>
      </c>
      <c r="I137" s="199"/>
      <c r="J137" s="200">
        <f>ROUND(I137*H137,2)</f>
        <v>0</v>
      </c>
      <c r="K137" s="201"/>
      <c r="L137" s="38"/>
      <c r="M137" s="202" t="s">
        <v>1</v>
      </c>
      <c r="N137" s="203" t="s">
        <v>37</v>
      </c>
      <c r="O137" s="74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145</v>
      </c>
      <c r="AT137" s="206" t="s">
        <v>141</v>
      </c>
      <c r="AU137" s="206" t="s">
        <v>146</v>
      </c>
      <c r="AY137" s="16" t="s">
        <v>139</v>
      </c>
      <c r="BE137" s="207">
        <f>IF(N137="základná",J137,0)</f>
        <v>0</v>
      </c>
      <c r="BF137" s="207">
        <f>IF(N137="znížená",J137,0)</f>
        <v>0</v>
      </c>
      <c r="BG137" s="207">
        <f>IF(N137="zákl. prenesená",J137,0)</f>
        <v>0</v>
      </c>
      <c r="BH137" s="207">
        <f>IF(N137="zníž. prenesená",J137,0)</f>
        <v>0</v>
      </c>
      <c r="BI137" s="207">
        <f>IF(N137="nulová",J137,0)</f>
        <v>0</v>
      </c>
      <c r="BJ137" s="16" t="s">
        <v>146</v>
      </c>
      <c r="BK137" s="207">
        <f>ROUND(I137*H137,2)</f>
        <v>0</v>
      </c>
      <c r="BL137" s="16" t="s">
        <v>145</v>
      </c>
      <c r="BM137" s="206" t="s">
        <v>447</v>
      </c>
    </row>
    <row r="138" spans="1:65" s="13" customFormat="1" ht="11.25">
      <c r="B138" s="208"/>
      <c r="C138" s="209"/>
      <c r="D138" s="210" t="s">
        <v>148</v>
      </c>
      <c r="E138" s="211" t="s">
        <v>1</v>
      </c>
      <c r="F138" s="212" t="s">
        <v>448</v>
      </c>
      <c r="G138" s="209"/>
      <c r="H138" s="213">
        <v>55.5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148</v>
      </c>
      <c r="AU138" s="219" t="s">
        <v>146</v>
      </c>
      <c r="AV138" s="13" t="s">
        <v>146</v>
      </c>
      <c r="AW138" s="13" t="s">
        <v>28</v>
      </c>
      <c r="AX138" s="13" t="s">
        <v>79</v>
      </c>
      <c r="AY138" s="219" t="s">
        <v>139</v>
      </c>
    </row>
    <row r="139" spans="1:65" s="2" customFormat="1" ht="16.5" customHeight="1">
      <c r="A139" s="33"/>
      <c r="B139" s="34"/>
      <c r="C139" s="231" t="s">
        <v>108</v>
      </c>
      <c r="D139" s="231" t="s">
        <v>198</v>
      </c>
      <c r="E139" s="232" t="s">
        <v>355</v>
      </c>
      <c r="F139" s="233" t="s">
        <v>356</v>
      </c>
      <c r="G139" s="234" t="s">
        <v>184</v>
      </c>
      <c r="H139" s="235">
        <v>55.5</v>
      </c>
      <c r="I139" s="236"/>
      <c r="J139" s="237">
        <f>ROUND(I139*H139,2)</f>
        <v>0</v>
      </c>
      <c r="K139" s="238"/>
      <c r="L139" s="239"/>
      <c r="M139" s="240" t="s">
        <v>1</v>
      </c>
      <c r="N139" s="241" t="s">
        <v>37</v>
      </c>
      <c r="O139" s="74"/>
      <c r="P139" s="204">
        <f>O139*H139</f>
        <v>0</v>
      </c>
      <c r="Q139" s="204">
        <v>1</v>
      </c>
      <c r="R139" s="204">
        <f>Q139*H139</f>
        <v>55.5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177</v>
      </c>
      <c r="AT139" s="206" t="s">
        <v>198</v>
      </c>
      <c r="AU139" s="206" t="s">
        <v>146</v>
      </c>
      <c r="AY139" s="16" t="s">
        <v>139</v>
      </c>
      <c r="BE139" s="207">
        <f>IF(N139="základná",J139,0)</f>
        <v>0</v>
      </c>
      <c r="BF139" s="207">
        <f>IF(N139="znížená",J139,0)</f>
        <v>0</v>
      </c>
      <c r="BG139" s="207">
        <f>IF(N139="zákl. prenesená",J139,0)</f>
        <v>0</v>
      </c>
      <c r="BH139" s="207">
        <f>IF(N139="zníž. prenesená",J139,0)</f>
        <v>0</v>
      </c>
      <c r="BI139" s="207">
        <f>IF(N139="nulová",J139,0)</f>
        <v>0</v>
      </c>
      <c r="BJ139" s="16" t="s">
        <v>146</v>
      </c>
      <c r="BK139" s="207">
        <f>ROUND(I139*H139,2)</f>
        <v>0</v>
      </c>
      <c r="BL139" s="16" t="s">
        <v>145</v>
      </c>
      <c r="BM139" s="206" t="s">
        <v>449</v>
      </c>
    </row>
    <row r="140" spans="1:65" s="12" customFormat="1" ht="22.9" customHeight="1">
      <c r="B140" s="178"/>
      <c r="C140" s="179"/>
      <c r="D140" s="180" t="s">
        <v>70</v>
      </c>
      <c r="E140" s="192" t="s">
        <v>146</v>
      </c>
      <c r="F140" s="192" t="s">
        <v>187</v>
      </c>
      <c r="G140" s="179"/>
      <c r="H140" s="179"/>
      <c r="I140" s="182"/>
      <c r="J140" s="193">
        <f>BK140</f>
        <v>0</v>
      </c>
      <c r="K140" s="179"/>
      <c r="L140" s="184"/>
      <c r="M140" s="185"/>
      <c r="N140" s="186"/>
      <c r="O140" s="186"/>
      <c r="P140" s="187">
        <f>SUM(P141:P144)</f>
        <v>0</v>
      </c>
      <c r="Q140" s="186"/>
      <c r="R140" s="187">
        <f>SUM(R141:R144)</f>
        <v>19.173976499999998</v>
      </c>
      <c r="S140" s="186"/>
      <c r="T140" s="188">
        <f>SUM(T141:T144)</f>
        <v>0</v>
      </c>
      <c r="AR140" s="189" t="s">
        <v>79</v>
      </c>
      <c r="AT140" s="190" t="s">
        <v>70</v>
      </c>
      <c r="AU140" s="190" t="s">
        <v>79</v>
      </c>
      <c r="AY140" s="189" t="s">
        <v>139</v>
      </c>
      <c r="BK140" s="191">
        <f>SUM(BK141:BK144)</f>
        <v>0</v>
      </c>
    </row>
    <row r="141" spans="1:65" s="2" customFormat="1" ht="16.5" customHeight="1">
      <c r="A141" s="33"/>
      <c r="B141" s="34"/>
      <c r="C141" s="194" t="s">
        <v>197</v>
      </c>
      <c r="D141" s="194" t="s">
        <v>141</v>
      </c>
      <c r="E141" s="195" t="s">
        <v>188</v>
      </c>
      <c r="F141" s="196" t="s">
        <v>189</v>
      </c>
      <c r="G141" s="197" t="s">
        <v>144</v>
      </c>
      <c r="H141" s="198">
        <v>8.5500000000000007</v>
      </c>
      <c r="I141" s="199"/>
      <c r="J141" s="200">
        <f>ROUND(I141*H141,2)</f>
        <v>0</v>
      </c>
      <c r="K141" s="201"/>
      <c r="L141" s="38"/>
      <c r="M141" s="202" t="s">
        <v>1</v>
      </c>
      <c r="N141" s="203" t="s">
        <v>37</v>
      </c>
      <c r="O141" s="74"/>
      <c r="P141" s="204">
        <f>O141*H141</f>
        <v>0</v>
      </c>
      <c r="Q141" s="204">
        <v>2.23543</v>
      </c>
      <c r="R141" s="204">
        <f>Q141*H141</f>
        <v>19.1129265</v>
      </c>
      <c r="S141" s="204">
        <v>0</v>
      </c>
      <c r="T141" s="20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145</v>
      </c>
      <c r="AT141" s="206" t="s">
        <v>141</v>
      </c>
      <c r="AU141" s="206" t="s">
        <v>146</v>
      </c>
      <c r="AY141" s="16" t="s">
        <v>139</v>
      </c>
      <c r="BE141" s="207">
        <f>IF(N141="základná",J141,0)</f>
        <v>0</v>
      </c>
      <c r="BF141" s="207">
        <f>IF(N141="znížená",J141,0)</f>
        <v>0</v>
      </c>
      <c r="BG141" s="207">
        <f>IF(N141="zákl. prenesená",J141,0)</f>
        <v>0</v>
      </c>
      <c r="BH141" s="207">
        <f>IF(N141="zníž. prenesená",J141,0)</f>
        <v>0</v>
      </c>
      <c r="BI141" s="207">
        <f>IF(N141="nulová",J141,0)</f>
        <v>0</v>
      </c>
      <c r="BJ141" s="16" t="s">
        <v>146</v>
      </c>
      <c r="BK141" s="207">
        <f>ROUND(I141*H141,2)</f>
        <v>0</v>
      </c>
      <c r="BL141" s="16" t="s">
        <v>145</v>
      </c>
      <c r="BM141" s="206" t="s">
        <v>450</v>
      </c>
    </row>
    <row r="142" spans="1:65" s="13" customFormat="1" ht="11.25">
      <c r="B142" s="208"/>
      <c r="C142" s="209"/>
      <c r="D142" s="210" t="s">
        <v>148</v>
      </c>
      <c r="E142" s="211" t="s">
        <v>1</v>
      </c>
      <c r="F142" s="212" t="s">
        <v>440</v>
      </c>
      <c r="G142" s="209"/>
      <c r="H142" s="213">
        <v>8.5500000000000007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148</v>
      </c>
      <c r="AU142" s="219" t="s">
        <v>146</v>
      </c>
      <c r="AV142" s="13" t="s">
        <v>146</v>
      </c>
      <c r="AW142" s="13" t="s">
        <v>28</v>
      </c>
      <c r="AX142" s="13" t="s">
        <v>79</v>
      </c>
      <c r="AY142" s="219" t="s">
        <v>139</v>
      </c>
    </row>
    <row r="143" spans="1:65" s="2" customFormat="1" ht="24.2" customHeight="1">
      <c r="A143" s="33"/>
      <c r="B143" s="34"/>
      <c r="C143" s="194" t="s">
        <v>204</v>
      </c>
      <c r="D143" s="194" t="s">
        <v>141</v>
      </c>
      <c r="E143" s="195" t="s">
        <v>191</v>
      </c>
      <c r="F143" s="196" t="s">
        <v>192</v>
      </c>
      <c r="G143" s="197" t="s">
        <v>193</v>
      </c>
      <c r="H143" s="198">
        <v>185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37</v>
      </c>
      <c r="O143" s="74"/>
      <c r="P143" s="204">
        <f>O143*H143</f>
        <v>0</v>
      </c>
      <c r="Q143" s="204">
        <v>3.0000000000000001E-5</v>
      </c>
      <c r="R143" s="204">
        <f>Q143*H143</f>
        <v>5.5500000000000002E-3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145</v>
      </c>
      <c r="AT143" s="206" t="s">
        <v>141</v>
      </c>
      <c r="AU143" s="206" t="s">
        <v>146</v>
      </c>
      <c r="AY143" s="16" t="s">
        <v>139</v>
      </c>
      <c r="BE143" s="207">
        <f>IF(N143="základná",J143,0)</f>
        <v>0</v>
      </c>
      <c r="BF143" s="207">
        <f>IF(N143="znížená",J143,0)</f>
        <v>0</v>
      </c>
      <c r="BG143" s="207">
        <f>IF(N143="zákl. prenesená",J143,0)</f>
        <v>0</v>
      </c>
      <c r="BH143" s="207">
        <f>IF(N143="zníž. prenesená",J143,0)</f>
        <v>0</v>
      </c>
      <c r="BI143" s="207">
        <f>IF(N143="nulová",J143,0)</f>
        <v>0</v>
      </c>
      <c r="BJ143" s="16" t="s">
        <v>146</v>
      </c>
      <c r="BK143" s="207">
        <f>ROUND(I143*H143,2)</f>
        <v>0</v>
      </c>
      <c r="BL143" s="16" t="s">
        <v>145</v>
      </c>
      <c r="BM143" s="206" t="s">
        <v>451</v>
      </c>
    </row>
    <row r="144" spans="1:65" s="2" customFormat="1" ht="16.5" customHeight="1">
      <c r="A144" s="33"/>
      <c r="B144" s="34"/>
      <c r="C144" s="231" t="s">
        <v>208</v>
      </c>
      <c r="D144" s="231" t="s">
        <v>198</v>
      </c>
      <c r="E144" s="232" t="s">
        <v>199</v>
      </c>
      <c r="F144" s="233" t="s">
        <v>200</v>
      </c>
      <c r="G144" s="234" t="s">
        <v>193</v>
      </c>
      <c r="H144" s="235">
        <v>185</v>
      </c>
      <c r="I144" s="236"/>
      <c r="J144" s="237">
        <f>ROUND(I144*H144,2)</f>
        <v>0</v>
      </c>
      <c r="K144" s="238"/>
      <c r="L144" s="239"/>
      <c r="M144" s="240" t="s">
        <v>1</v>
      </c>
      <c r="N144" s="241" t="s">
        <v>37</v>
      </c>
      <c r="O144" s="74"/>
      <c r="P144" s="204">
        <f>O144*H144</f>
        <v>0</v>
      </c>
      <c r="Q144" s="204">
        <v>2.9999999999999997E-4</v>
      </c>
      <c r="R144" s="204">
        <f>Q144*H144</f>
        <v>5.5499999999999994E-2</v>
      </c>
      <c r="S144" s="204">
        <v>0</v>
      </c>
      <c r="T144" s="20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177</v>
      </c>
      <c r="AT144" s="206" t="s">
        <v>198</v>
      </c>
      <c r="AU144" s="206" t="s">
        <v>146</v>
      </c>
      <c r="AY144" s="16" t="s">
        <v>139</v>
      </c>
      <c r="BE144" s="207">
        <f>IF(N144="základná",J144,0)</f>
        <v>0</v>
      </c>
      <c r="BF144" s="207">
        <f>IF(N144="znížená",J144,0)</f>
        <v>0</v>
      </c>
      <c r="BG144" s="207">
        <f>IF(N144="zákl. prenesená",J144,0)</f>
        <v>0</v>
      </c>
      <c r="BH144" s="207">
        <f>IF(N144="zníž. prenesená",J144,0)</f>
        <v>0</v>
      </c>
      <c r="BI144" s="207">
        <f>IF(N144="nulová",J144,0)</f>
        <v>0</v>
      </c>
      <c r="BJ144" s="16" t="s">
        <v>146</v>
      </c>
      <c r="BK144" s="207">
        <f>ROUND(I144*H144,2)</f>
        <v>0</v>
      </c>
      <c r="BL144" s="16" t="s">
        <v>145</v>
      </c>
      <c r="BM144" s="206" t="s">
        <v>452</v>
      </c>
    </row>
    <row r="145" spans="1:65" s="12" customFormat="1" ht="22.9" customHeight="1">
      <c r="B145" s="178"/>
      <c r="C145" s="179"/>
      <c r="D145" s="180" t="s">
        <v>70</v>
      </c>
      <c r="E145" s="192" t="s">
        <v>181</v>
      </c>
      <c r="F145" s="192" t="s">
        <v>216</v>
      </c>
      <c r="G145" s="179"/>
      <c r="H145" s="179"/>
      <c r="I145" s="182"/>
      <c r="J145" s="193">
        <f>BK145</f>
        <v>0</v>
      </c>
      <c r="K145" s="179"/>
      <c r="L145" s="184"/>
      <c r="M145" s="185"/>
      <c r="N145" s="186"/>
      <c r="O145" s="186"/>
      <c r="P145" s="187">
        <f>SUM(P146:P149)</f>
        <v>0</v>
      </c>
      <c r="Q145" s="186"/>
      <c r="R145" s="187">
        <f>SUM(R146:R149)</f>
        <v>6.0389400000000002</v>
      </c>
      <c r="S145" s="186"/>
      <c r="T145" s="188">
        <f>SUM(T146:T149)</f>
        <v>0</v>
      </c>
      <c r="AR145" s="189" t="s">
        <v>79</v>
      </c>
      <c r="AT145" s="190" t="s">
        <v>70</v>
      </c>
      <c r="AU145" s="190" t="s">
        <v>79</v>
      </c>
      <c r="AY145" s="189" t="s">
        <v>139</v>
      </c>
      <c r="BK145" s="191">
        <f>SUM(BK146:BK149)</f>
        <v>0</v>
      </c>
    </row>
    <row r="146" spans="1:65" s="2" customFormat="1" ht="16.5" customHeight="1">
      <c r="A146" s="33"/>
      <c r="B146" s="34"/>
      <c r="C146" s="194" t="s">
        <v>212</v>
      </c>
      <c r="D146" s="194" t="s">
        <v>141</v>
      </c>
      <c r="E146" s="195" t="s">
        <v>324</v>
      </c>
      <c r="F146" s="196" t="s">
        <v>325</v>
      </c>
      <c r="G146" s="197" t="s">
        <v>220</v>
      </c>
      <c r="H146" s="198">
        <v>66</v>
      </c>
      <c r="I146" s="199"/>
      <c r="J146" s="200">
        <f>ROUND(I146*H146,2)</f>
        <v>0</v>
      </c>
      <c r="K146" s="201"/>
      <c r="L146" s="38"/>
      <c r="M146" s="202" t="s">
        <v>1</v>
      </c>
      <c r="N146" s="203" t="s">
        <v>37</v>
      </c>
      <c r="O146" s="74"/>
      <c r="P146" s="204">
        <f>O146*H146</f>
        <v>0</v>
      </c>
      <c r="Q146" s="204">
        <v>3.0000000000000001E-5</v>
      </c>
      <c r="R146" s="204">
        <f>Q146*H146</f>
        <v>1.98E-3</v>
      </c>
      <c r="S146" s="204">
        <v>0</v>
      </c>
      <c r="T146" s="20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145</v>
      </c>
      <c r="AT146" s="206" t="s">
        <v>141</v>
      </c>
      <c r="AU146" s="206" t="s">
        <v>146</v>
      </c>
      <c r="AY146" s="16" t="s">
        <v>139</v>
      </c>
      <c r="BE146" s="207">
        <f>IF(N146="základná",J146,0)</f>
        <v>0</v>
      </c>
      <c r="BF146" s="207">
        <f>IF(N146="znížená",J146,0)</f>
        <v>0</v>
      </c>
      <c r="BG146" s="207">
        <f>IF(N146="zákl. prenesená",J146,0)</f>
        <v>0</v>
      </c>
      <c r="BH146" s="207">
        <f>IF(N146="zníž. prenesená",J146,0)</f>
        <v>0</v>
      </c>
      <c r="BI146" s="207">
        <f>IF(N146="nulová",J146,0)</f>
        <v>0</v>
      </c>
      <c r="BJ146" s="16" t="s">
        <v>146</v>
      </c>
      <c r="BK146" s="207">
        <f>ROUND(I146*H146,2)</f>
        <v>0</v>
      </c>
      <c r="BL146" s="16" t="s">
        <v>145</v>
      </c>
      <c r="BM146" s="206" t="s">
        <v>453</v>
      </c>
    </row>
    <row r="147" spans="1:65" s="2" customFormat="1" ht="21.75" customHeight="1">
      <c r="A147" s="33"/>
      <c r="B147" s="34"/>
      <c r="C147" s="231" t="s">
        <v>217</v>
      </c>
      <c r="D147" s="231" t="s">
        <v>198</v>
      </c>
      <c r="E147" s="232" t="s">
        <v>328</v>
      </c>
      <c r="F147" s="233" t="s">
        <v>329</v>
      </c>
      <c r="G147" s="234" t="s">
        <v>226</v>
      </c>
      <c r="H147" s="235">
        <v>66</v>
      </c>
      <c r="I147" s="236"/>
      <c r="J147" s="237">
        <f>ROUND(I147*H147,2)</f>
        <v>0</v>
      </c>
      <c r="K147" s="238"/>
      <c r="L147" s="239"/>
      <c r="M147" s="240" t="s">
        <v>1</v>
      </c>
      <c r="N147" s="241" t="s">
        <v>37</v>
      </c>
      <c r="O147" s="74"/>
      <c r="P147" s="204">
        <f>O147*H147</f>
        <v>0</v>
      </c>
      <c r="Q147" s="204">
        <v>1.0999999999999999E-2</v>
      </c>
      <c r="R147" s="204">
        <f>Q147*H147</f>
        <v>0.72599999999999998</v>
      </c>
      <c r="S147" s="204">
        <v>0</v>
      </c>
      <c r="T147" s="20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177</v>
      </c>
      <c r="AT147" s="206" t="s">
        <v>198</v>
      </c>
      <c r="AU147" s="206" t="s">
        <v>146</v>
      </c>
      <c r="AY147" s="16" t="s">
        <v>139</v>
      </c>
      <c r="BE147" s="207">
        <f>IF(N147="základná",J147,0)</f>
        <v>0</v>
      </c>
      <c r="BF147" s="207">
        <f>IF(N147="znížená",J147,0)</f>
        <v>0</v>
      </c>
      <c r="BG147" s="207">
        <f>IF(N147="zákl. prenesená",J147,0)</f>
        <v>0</v>
      </c>
      <c r="BH147" s="207">
        <f>IF(N147="zníž. prenesená",J147,0)</f>
        <v>0</v>
      </c>
      <c r="BI147" s="207">
        <f>IF(N147="nulová",J147,0)</f>
        <v>0</v>
      </c>
      <c r="BJ147" s="16" t="s">
        <v>146</v>
      </c>
      <c r="BK147" s="207">
        <f>ROUND(I147*H147,2)</f>
        <v>0</v>
      </c>
      <c r="BL147" s="16" t="s">
        <v>145</v>
      </c>
      <c r="BM147" s="206" t="s">
        <v>454</v>
      </c>
    </row>
    <row r="148" spans="1:65" s="2" customFormat="1" ht="33" customHeight="1">
      <c r="A148" s="33"/>
      <c r="B148" s="34"/>
      <c r="C148" s="194" t="s">
        <v>223</v>
      </c>
      <c r="D148" s="194" t="s">
        <v>141</v>
      </c>
      <c r="E148" s="195" t="s">
        <v>455</v>
      </c>
      <c r="F148" s="196" t="s">
        <v>456</v>
      </c>
      <c r="G148" s="197" t="s">
        <v>237</v>
      </c>
      <c r="H148" s="198">
        <v>1</v>
      </c>
      <c r="I148" s="199"/>
      <c r="J148" s="200">
        <f>ROUND(I148*H148,2)</f>
        <v>0</v>
      </c>
      <c r="K148" s="201"/>
      <c r="L148" s="38"/>
      <c r="M148" s="202" t="s">
        <v>1</v>
      </c>
      <c r="N148" s="203" t="s">
        <v>37</v>
      </c>
      <c r="O148" s="74"/>
      <c r="P148" s="204">
        <f>O148*H148</f>
        <v>0</v>
      </c>
      <c r="Q148" s="204">
        <v>2.6409600000000002</v>
      </c>
      <c r="R148" s="204">
        <f>Q148*H148</f>
        <v>2.6409600000000002</v>
      </c>
      <c r="S148" s="204">
        <v>0</v>
      </c>
      <c r="T148" s="20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145</v>
      </c>
      <c r="AT148" s="206" t="s">
        <v>141</v>
      </c>
      <c r="AU148" s="206" t="s">
        <v>146</v>
      </c>
      <c r="AY148" s="16" t="s">
        <v>139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6" t="s">
        <v>146</v>
      </c>
      <c r="BK148" s="207">
        <f>ROUND(I148*H148,2)</f>
        <v>0</v>
      </c>
      <c r="BL148" s="16" t="s">
        <v>145</v>
      </c>
      <c r="BM148" s="206" t="s">
        <v>457</v>
      </c>
    </row>
    <row r="149" spans="1:65" s="2" customFormat="1" ht="16.5" customHeight="1">
      <c r="A149" s="33"/>
      <c r="B149" s="34"/>
      <c r="C149" s="231" t="s">
        <v>229</v>
      </c>
      <c r="D149" s="231" t="s">
        <v>198</v>
      </c>
      <c r="E149" s="232" t="s">
        <v>458</v>
      </c>
      <c r="F149" s="233" t="s">
        <v>459</v>
      </c>
      <c r="G149" s="234" t="s">
        <v>226</v>
      </c>
      <c r="H149" s="235">
        <v>1</v>
      </c>
      <c r="I149" s="236"/>
      <c r="J149" s="237">
        <f>ROUND(I149*H149,2)</f>
        <v>0</v>
      </c>
      <c r="K149" s="238"/>
      <c r="L149" s="239"/>
      <c r="M149" s="240" t="s">
        <v>1</v>
      </c>
      <c r="N149" s="241" t="s">
        <v>37</v>
      </c>
      <c r="O149" s="74"/>
      <c r="P149" s="204">
        <f>O149*H149</f>
        <v>0</v>
      </c>
      <c r="Q149" s="204">
        <v>2.67</v>
      </c>
      <c r="R149" s="204">
        <f>Q149*H149</f>
        <v>2.67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177</v>
      </c>
      <c r="AT149" s="206" t="s">
        <v>198</v>
      </c>
      <c r="AU149" s="206" t="s">
        <v>146</v>
      </c>
      <c r="AY149" s="16" t="s">
        <v>139</v>
      </c>
      <c r="BE149" s="207">
        <f>IF(N149="základná",J149,0)</f>
        <v>0</v>
      </c>
      <c r="BF149" s="207">
        <f>IF(N149="znížená",J149,0)</f>
        <v>0</v>
      </c>
      <c r="BG149" s="207">
        <f>IF(N149="zákl. prenesená",J149,0)</f>
        <v>0</v>
      </c>
      <c r="BH149" s="207">
        <f>IF(N149="zníž. prenesená",J149,0)</f>
        <v>0</v>
      </c>
      <c r="BI149" s="207">
        <f>IF(N149="nulová",J149,0)</f>
        <v>0</v>
      </c>
      <c r="BJ149" s="16" t="s">
        <v>146</v>
      </c>
      <c r="BK149" s="207">
        <f>ROUND(I149*H149,2)</f>
        <v>0</v>
      </c>
      <c r="BL149" s="16" t="s">
        <v>145</v>
      </c>
      <c r="BM149" s="206" t="s">
        <v>460</v>
      </c>
    </row>
    <row r="150" spans="1:65" s="12" customFormat="1" ht="22.9" customHeight="1">
      <c r="B150" s="178"/>
      <c r="C150" s="179"/>
      <c r="D150" s="180" t="s">
        <v>70</v>
      </c>
      <c r="E150" s="192" t="s">
        <v>242</v>
      </c>
      <c r="F150" s="192" t="s">
        <v>243</v>
      </c>
      <c r="G150" s="179"/>
      <c r="H150" s="179"/>
      <c r="I150" s="182"/>
      <c r="J150" s="193">
        <f>BK150</f>
        <v>0</v>
      </c>
      <c r="K150" s="179"/>
      <c r="L150" s="184"/>
      <c r="M150" s="185"/>
      <c r="N150" s="186"/>
      <c r="O150" s="186"/>
      <c r="P150" s="187">
        <f>P151</f>
        <v>0</v>
      </c>
      <c r="Q150" s="186"/>
      <c r="R150" s="187">
        <f>R151</f>
        <v>0</v>
      </c>
      <c r="S150" s="186"/>
      <c r="T150" s="188">
        <f>T151</f>
        <v>0</v>
      </c>
      <c r="AR150" s="189" t="s">
        <v>79</v>
      </c>
      <c r="AT150" s="190" t="s">
        <v>70</v>
      </c>
      <c r="AU150" s="190" t="s">
        <v>79</v>
      </c>
      <c r="AY150" s="189" t="s">
        <v>139</v>
      </c>
      <c r="BK150" s="191">
        <f>BK151</f>
        <v>0</v>
      </c>
    </row>
    <row r="151" spans="1:65" s="2" customFormat="1" ht="24.2" customHeight="1">
      <c r="A151" s="33"/>
      <c r="B151" s="34"/>
      <c r="C151" s="194" t="s">
        <v>234</v>
      </c>
      <c r="D151" s="194" t="s">
        <v>141</v>
      </c>
      <c r="E151" s="195" t="s">
        <v>245</v>
      </c>
      <c r="F151" s="196" t="s">
        <v>246</v>
      </c>
      <c r="G151" s="197" t="s">
        <v>184</v>
      </c>
      <c r="H151" s="198">
        <v>80.712999999999994</v>
      </c>
      <c r="I151" s="199"/>
      <c r="J151" s="200">
        <f>ROUND(I151*H151,2)</f>
        <v>0</v>
      </c>
      <c r="K151" s="201"/>
      <c r="L151" s="38"/>
      <c r="M151" s="242" t="s">
        <v>1</v>
      </c>
      <c r="N151" s="243" t="s">
        <v>37</v>
      </c>
      <c r="O151" s="244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6" t="s">
        <v>145</v>
      </c>
      <c r="AT151" s="206" t="s">
        <v>141</v>
      </c>
      <c r="AU151" s="206" t="s">
        <v>146</v>
      </c>
      <c r="AY151" s="16" t="s">
        <v>139</v>
      </c>
      <c r="BE151" s="207">
        <f>IF(N151="základná",J151,0)</f>
        <v>0</v>
      </c>
      <c r="BF151" s="207">
        <f>IF(N151="znížená",J151,0)</f>
        <v>0</v>
      </c>
      <c r="BG151" s="207">
        <f>IF(N151="zákl. prenesená",J151,0)</f>
        <v>0</v>
      </c>
      <c r="BH151" s="207">
        <f>IF(N151="zníž. prenesená",J151,0)</f>
        <v>0</v>
      </c>
      <c r="BI151" s="207">
        <f>IF(N151="nulová",J151,0)</f>
        <v>0</v>
      </c>
      <c r="BJ151" s="16" t="s">
        <v>146</v>
      </c>
      <c r="BK151" s="207">
        <f>ROUND(I151*H151,2)</f>
        <v>0</v>
      </c>
      <c r="BL151" s="16" t="s">
        <v>145</v>
      </c>
      <c r="BM151" s="206" t="s">
        <v>461</v>
      </c>
    </row>
    <row r="152" spans="1:65" s="2" customFormat="1" ht="6.95" customHeight="1">
      <c r="A152" s="33"/>
      <c r="B152" s="57"/>
      <c r="C152" s="58"/>
      <c r="D152" s="58"/>
      <c r="E152" s="58"/>
      <c r="F152" s="58"/>
      <c r="G152" s="58"/>
      <c r="H152" s="58"/>
      <c r="I152" s="58"/>
      <c r="J152" s="58"/>
      <c r="K152" s="58"/>
      <c r="L152" s="38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sheetProtection algorithmName="SHA-512" hashValue="79Hh8ZC2ZXKpdp5MF2WXViAhpnZ2BISoGE01+KM+t+RsG+xu8xqnFSW+AR3DxZbzobR72kijxFPoj/Ihv5SLEQ==" saltValue="IBWbd4HSnmQDPIq9po3laNSEnaMmu7zr370BzdJRumrUcsj+6IXGUhF0Wi8s+EnNDHmFb2gk0diJRhcnIlFUpQ==" spinCount="100000" sheet="1" objects="1" scenarios="1" formatColumns="0" formatRows="0" autoFilter="0"/>
  <autoFilter ref="C120:K15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107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462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ROUND(J122,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ROUND((SUM(BE122:BE160)),  2)</f>
        <v>0</v>
      </c>
      <c r="G33" s="128"/>
      <c r="H33" s="128"/>
      <c r="I33" s="129">
        <v>0.2</v>
      </c>
      <c r="J33" s="127">
        <f>ROUND(((SUM(BE122:BE160))*I33),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ROUND((SUM(BF122:BF160)),  2)</f>
        <v>0</v>
      </c>
      <c r="G34" s="128"/>
      <c r="H34" s="128"/>
      <c r="I34" s="129">
        <v>0.2</v>
      </c>
      <c r="J34" s="127">
        <f>ROUND(((SUM(BF122:BF160))*I34),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ROUND((SUM(BG122:BG160)),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ROUND((SUM(BH122:BH160)),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ROUND((SUM(BI122:BI160)),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10 - Kolotoč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J122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J123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J124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J137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122</v>
      </c>
      <c r="E100" s="163"/>
      <c r="F100" s="163"/>
      <c r="G100" s="163"/>
      <c r="H100" s="163"/>
      <c r="I100" s="163"/>
      <c r="J100" s="164">
        <f>J143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123</v>
      </c>
      <c r="E101" s="163"/>
      <c r="F101" s="163"/>
      <c r="G101" s="163"/>
      <c r="H101" s="163"/>
      <c r="I101" s="163"/>
      <c r="J101" s="164">
        <f>J153</f>
        <v>0</v>
      </c>
      <c r="K101" s="161"/>
      <c r="L101" s="165"/>
    </row>
    <row r="102" spans="1:31" s="10" customFormat="1" ht="19.899999999999999" hidden="1" customHeight="1">
      <c r="B102" s="160"/>
      <c r="C102" s="161"/>
      <c r="D102" s="162" t="s">
        <v>124</v>
      </c>
      <c r="E102" s="163"/>
      <c r="F102" s="163"/>
      <c r="G102" s="163"/>
      <c r="H102" s="163"/>
      <c r="I102" s="163"/>
      <c r="J102" s="164">
        <f>J159</f>
        <v>0</v>
      </c>
      <c r="K102" s="161"/>
      <c r="L102" s="165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>
      <c r="A104" s="33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4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1.25" hidden="1"/>
    <row r="106" spans="1:31" ht="11.25" hidden="1"/>
    <row r="107" spans="1:31" ht="11.25" hidden="1"/>
    <row r="108" spans="1:31" s="2" customFormat="1" ht="6.95" customHeight="1">
      <c r="A108" s="33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125</v>
      </c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15</v>
      </c>
      <c r="D111" s="35"/>
      <c r="E111" s="35"/>
      <c r="F111" s="35"/>
      <c r="G111" s="35"/>
      <c r="H111" s="35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98" t="str">
        <f>E7</f>
        <v>Inkkluzívne ihrisko Brezno</v>
      </c>
      <c r="F112" s="299"/>
      <c r="G112" s="299"/>
      <c r="H112" s="299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112</v>
      </c>
      <c r="D113" s="35"/>
      <c r="E113" s="35"/>
      <c r="F113" s="35"/>
      <c r="G113" s="35"/>
      <c r="H113" s="35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1" t="str">
        <f>E9</f>
        <v>10 - Kolotoč</v>
      </c>
      <c r="F114" s="300"/>
      <c r="G114" s="300"/>
      <c r="H114" s="300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 xml:space="preserve"> </v>
      </c>
      <c r="G116" s="35"/>
      <c r="H116" s="35"/>
      <c r="I116" s="28" t="s">
        <v>21</v>
      </c>
      <c r="J116" s="69" t="str">
        <f>IF(J12="","",J12)</f>
        <v>Vyplň údaj</v>
      </c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22</v>
      </c>
      <c r="D118" s="35"/>
      <c r="E118" s="35"/>
      <c r="F118" s="26" t="str">
        <f>E15</f>
        <v xml:space="preserve"> </v>
      </c>
      <c r="G118" s="35"/>
      <c r="H118" s="35"/>
      <c r="I118" s="28" t="s">
        <v>27</v>
      </c>
      <c r="J118" s="31" t="str">
        <f>E21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25</v>
      </c>
      <c r="D119" s="35"/>
      <c r="E119" s="35"/>
      <c r="F119" s="26" t="str">
        <f>IF(E18="","",E18)</f>
        <v>Vyplň údaj</v>
      </c>
      <c r="G119" s="35"/>
      <c r="H119" s="35"/>
      <c r="I119" s="28" t="s">
        <v>29</v>
      </c>
      <c r="J119" s="31" t="str">
        <f>E24</f>
        <v xml:space="preserve"> </v>
      </c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4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6"/>
      <c r="B121" s="167"/>
      <c r="C121" s="168" t="s">
        <v>126</v>
      </c>
      <c r="D121" s="169" t="s">
        <v>56</v>
      </c>
      <c r="E121" s="169" t="s">
        <v>52</v>
      </c>
      <c r="F121" s="169" t="s">
        <v>53</v>
      </c>
      <c r="G121" s="169" t="s">
        <v>127</v>
      </c>
      <c r="H121" s="169" t="s">
        <v>128</v>
      </c>
      <c r="I121" s="169" t="s">
        <v>129</v>
      </c>
      <c r="J121" s="170" t="s">
        <v>116</v>
      </c>
      <c r="K121" s="171" t="s">
        <v>130</v>
      </c>
      <c r="L121" s="172"/>
      <c r="M121" s="78" t="s">
        <v>1</v>
      </c>
      <c r="N121" s="79" t="s">
        <v>35</v>
      </c>
      <c r="O121" s="79" t="s">
        <v>131</v>
      </c>
      <c r="P121" s="79" t="s">
        <v>132</v>
      </c>
      <c r="Q121" s="79" t="s">
        <v>133</v>
      </c>
      <c r="R121" s="79" t="s">
        <v>134</v>
      </c>
      <c r="S121" s="79" t="s">
        <v>135</v>
      </c>
      <c r="T121" s="80" t="s">
        <v>136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2" customFormat="1" ht="22.9" customHeight="1">
      <c r="A122" s="33"/>
      <c r="B122" s="34"/>
      <c r="C122" s="85" t="s">
        <v>117</v>
      </c>
      <c r="D122" s="35"/>
      <c r="E122" s="35"/>
      <c r="F122" s="35"/>
      <c r="G122" s="35"/>
      <c r="H122" s="35"/>
      <c r="I122" s="35"/>
      <c r="J122" s="173">
        <f>BK122</f>
        <v>0</v>
      </c>
      <c r="K122" s="35"/>
      <c r="L122" s="38"/>
      <c r="M122" s="81"/>
      <c r="N122" s="174"/>
      <c r="O122" s="82"/>
      <c r="P122" s="175">
        <f>P123</f>
        <v>0</v>
      </c>
      <c r="Q122" s="82"/>
      <c r="R122" s="175">
        <f>R123</f>
        <v>17.04341956</v>
      </c>
      <c r="S122" s="82"/>
      <c r="T122" s="176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70</v>
      </c>
      <c r="AU122" s="16" t="s">
        <v>118</v>
      </c>
      <c r="BK122" s="177">
        <f>BK123</f>
        <v>0</v>
      </c>
    </row>
    <row r="123" spans="1:65" s="12" customFormat="1" ht="25.9" customHeight="1">
      <c r="B123" s="178"/>
      <c r="C123" s="179"/>
      <c r="D123" s="180" t="s">
        <v>70</v>
      </c>
      <c r="E123" s="181" t="s">
        <v>137</v>
      </c>
      <c r="F123" s="181" t="s">
        <v>138</v>
      </c>
      <c r="G123" s="179"/>
      <c r="H123" s="179"/>
      <c r="I123" s="182"/>
      <c r="J123" s="183">
        <f>BK123</f>
        <v>0</v>
      </c>
      <c r="K123" s="179"/>
      <c r="L123" s="184"/>
      <c r="M123" s="185"/>
      <c r="N123" s="186"/>
      <c r="O123" s="186"/>
      <c r="P123" s="187">
        <f>P124+P137+P143+P153+P159</f>
        <v>0</v>
      </c>
      <c r="Q123" s="186"/>
      <c r="R123" s="187">
        <f>R124+R137+R143+R153+R159</f>
        <v>17.04341956</v>
      </c>
      <c r="S123" s="186"/>
      <c r="T123" s="188">
        <f>T124+T137+T143+T153+T159</f>
        <v>0</v>
      </c>
      <c r="AR123" s="189" t="s">
        <v>79</v>
      </c>
      <c r="AT123" s="190" t="s">
        <v>70</v>
      </c>
      <c r="AU123" s="190" t="s">
        <v>71</v>
      </c>
      <c r="AY123" s="189" t="s">
        <v>139</v>
      </c>
      <c r="BK123" s="191">
        <f>BK124+BK137+BK143+BK153+BK159</f>
        <v>0</v>
      </c>
    </row>
    <row r="124" spans="1:65" s="12" customFormat="1" ht="22.9" customHeight="1">
      <c r="B124" s="178"/>
      <c r="C124" s="179"/>
      <c r="D124" s="180" t="s">
        <v>70</v>
      </c>
      <c r="E124" s="192" t="s">
        <v>79</v>
      </c>
      <c r="F124" s="192" t="s">
        <v>140</v>
      </c>
      <c r="G124" s="179"/>
      <c r="H124" s="179"/>
      <c r="I124" s="182"/>
      <c r="J124" s="193">
        <f>BK124</f>
        <v>0</v>
      </c>
      <c r="K124" s="179"/>
      <c r="L124" s="184"/>
      <c r="M124" s="185"/>
      <c r="N124" s="186"/>
      <c r="O124" s="186"/>
      <c r="P124" s="187">
        <f>SUM(P125:P136)</f>
        <v>0</v>
      </c>
      <c r="Q124" s="186"/>
      <c r="R124" s="187">
        <f>SUM(R125:R136)</f>
        <v>0</v>
      </c>
      <c r="S124" s="186"/>
      <c r="T124" s="188">
        <f>SUM(T125:T136)</f>
        <v>0</v>
      </c>
      <c r="AR124" s="189" t="s">
        <v>79</v>
      </c>
      <c r="AT124" s="190" t="s">
        <v>70</v>
      </c>
      <c r="AU124" s="190" t="s">
        <v>79</v>
      </c>
      <c r="AY124" s="189" t="s">
        <v>139</v>
      </c>
      <c r="BK124" s="191">
        <f>SUM(BK125:BK136)</f>
        <v>0</v>
      </c>
    </row>
    <row r="125" spans="1:65" s="2" customFormat="1" ht="33" customHeight="1">
      <c r="A125" s="33"/>
      <c r="B125" s="34"/>
      <c r="C125" s="194" t="s">
        <v>79</v>
      </c>
      <c r="D125" s="194" t="s">
        <v>141</v>
      </c>
      <c r="E125" s="195" t="s">
        <v>142</v>
      </c>
      <c r="F125" s="196" t="s">
        <v>143</v>
      </c>
      <c r="G125" s="197" t="s">
        <v>144</v>
      </c>
      <c r="H125" s="198">
        <v>6.633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37</v>
      </c>
      <c r="O125" s="74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145</v>
      </c>
      <c r="AT125" s="206" t="s">
        <v>141</v>
      </c>
      <c r="AU125" s="206" t="s">
        <v>146</v>
      </c>
      <c r="AY125" s="16" t="s">
        <v>139</v>
      </c>
      <c r="BE125" s="207">
        <f>IF(N125="základná",J125,0)</f>
        <v>0</v>
      </c>
      <c r="BF125" s="207">
        <f>IF(N125="znížená",J125,0)</f>
        <v>0</v>
      </c>
      <c r="BG125" s="207">
        <f>IF(N125="zákl. prenesená",J125,0)</f>
        <v>0</v>
      </c>
      <c r="BH125" s="207">
        <f>IF(N125="zníž. prenesená",J125,0)</f>
        <v>0</v>
      </c>
      <c r="BI125" s="207">
        <f>IF(N125="nulová",J125,0)</f>
        <v>0</v>
      </c>
      <c r="BJ125" s="16" t="s">
        <v>146</v>
      </c>
      <c r="BK125" s="207">
        <f>ROUND(I125*H125,2)</f>
        <v>0</v>
      </c>
      <c r="BL125" s="16" t="s">
        <v>145</v>
      </c>
      <c r="BM125" s="206" t="s">
        <v>463</v>
      </c>
    </row>
    <row r="126" spans="1:65" s="13" customFormat="1" ht="11.25">
      <c r="B126" s="208"/>
      <c r="C126" s="209"/>
      <c r="D126" s="210" t="s">
        <v>148</v>
      </c>
      <c r="E126" s="211" t="s">
        <v>1</v>
      </c>
      <c r="F126" s="212" t="s">
        <v>464</v>
      </c>
      <c r="G126" s="209"/>
      <c r="H126" s="213">
        <v>6.633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148</v>
      </c>
      <c r="AU126" s="219" t="s">
        <v>146</v>
      </c>
      <c r="AV126" s="13" t="s">
        <v>146</v>
      </c>
      <c r="AW126" s="13" t="s">
        <v>28</v>
      </c>
      <c r="AX126" s="13" t="s">
        <v>79</v>
      </c>
      <c r="AY126" s="219" t="s">
        <v>139</v>
      </c>
    </row>
    <row r="127" spans="1:65" s="2" customFormat="1" ht="24.2" customHeight="1">
      <c r="A127" s="33"/>
      <c r="B127" s="34"/>
      <c r="C127" s="194" t="s">
        <v>146</v>
      </c>
      <c r="D127" s="194" t="s">
        <v>141</v>
      </c>
      <c r="E127" s="195" t="s">
        <v>152</v>
      </c>
      <c r="F127" s="196" t="s">
        <v>153</v>
      </c>
      <c r="G127" s="197" t="s">
        <v>144</v>
      </c>
      <c r="H127" s="198">
        <v>10.613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37</v>
      </c>
      <c r="O127" s="7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145</v>
      </c>
      <c r="AT127" s="206" t="s">
        <v>141</v>
      </c>
      <c r="AU127" s="206" t="s">
        <v>146</v>
      </c>
      <c r="AY127" s="16" t="s">
        <v>139</v>
      </c>
      <c r="BE127" s="207">
        <f>IF(N127="základná",J127,0)</f>
        <v>0</v>
      </c>
      <c r="BF127" s="207">
        <f>IF(N127="znížená",J127,0)</f>
        <v>0</v>
      </c>
      <c r="BG127" s="207">
        <f>IF(N127="zákl. prenesená",J127,0)</f>
        <v>0</v>
      </c>
      <c r="BH127" s="207">
        <f>IF(N127="zníž. prenesená",J127,0)</f>
        <v>0</v>
      </c>
      <c r="BI127" s="207">
        <f>IF(N127="nulová",J127,0)</f>
        <v>0</v>
      </c>
      <c r="BJ127" s="16" t="s">
        <v>146</v>
      </c>
      <c r="BK127" s="207">
        <f>ROUND(I127*H127,2)</f>
        <v>0</v>
      </c>
      <c r="BL127" s="16" t="s">
        <v>145</v>
      </c>
      <c r="BM127" s="206" t="s">
        <v>465</v>
      </c>
    </row>
    <row r="128" spans="1:65" s="13" customFormat="1" ht="11.25">
      <c r="B128" s="208"/>
      <c r="C128" s="209"/>
      <c r="D128" s="210" t="s">
        <v>148</v>
      </c>
      <c r="E128" s="211" t="s">
        <v>1</v>
      </c>
      <c r="F128" s="212" t="s">
        <v>466</v>
      </c>
      <c r="G128" s="209"/>
      <c r="H128" s="213">
        <v>10.613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148</v>
      </c>
      <c r="AU128" s="219" t="s">
        <v>146</v>
      </c>
      <c r="AV128" s="13" t="s">
        <v>146</v>
      </c>
      <c r="AW128" s="13" t="s">
        <v>28</v>
      </c>
      <c r="AX128" s="13" t="s">
        <v>79</v>
      </c>
      <c r="AY128" s="219" t="s">
        <v>139</v>
      </c>
    </row>
    <row r="129" spans="1:65" s="2" customFormat="1" ht="24.2" customHeight="1">
      <c r="A129" s="33"/>
      <c r="B129" s="34"/>
      <c r="C129" s="194" t="s">
        <v>157</v>
      </c>
      <c r="D129" s="194" t="s">
        <v>141</v>
      </c>
      <c r="E129" s="195" t="s">
        <v>158</v>
      </c>
      <c r="F129" s="196" t="s">
        <v>159</v>
      </c>
      <c r="G129" s="197" t="s">
        <v>144</v>
      </c>
      <c r="H129" s="198">
        <v>10.613</v>
      </c>
      <c r="I129" s="199"/>
      <c r="J129" s="200">
        <f t="shared" ref="J129:J135" si="0"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 t="shared" ref="P129:P135" si="1">O129*H129</f>
        <v>0</v>
      </c>
      <c r="Q129" s="204">
        <v>0</v>
      </c>
      <c r="R129" s="204">
        <f t="shared" ref="R129:R135" si="2">Q129*H129</f>
        <v>0</v>
      </c>
      <c r="S129" s="204">
        <v>0</v>
      </c>
      <c r="T129" s="205">
        <f t="shared" ref="T129:T135" si="3"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 t="shared" ref="BE129:BE135" si="4">IF(N129="základná",J129,0)</f>
        <v>0</v>
      </c>
      <c r="BF129" s="207">
        <f t="shared" ref="BF129:BF135" si="5">IF(N129="znížená",J129,0)</f>
        <v>0</v>
      </c>
      <c r="BG129" s="207">
        <f t="shared" ref="BG129:BG135" si="6">IF(N129="zákl. prenesená",J129,0)</f>
        <v>0</v>
      </c>
      <c r="BH129" s="207">
        <f t="shared" ref="BH129:BH135" si="7">IF(N129="zníž. prenesená",J129,0)</f>
        <v>0</v>
      </c>
      <c r="BI129" s="207">
        <f t="shared" ref="BI129:BI135" si="8">IF(N129="nulová",J129,0)</f>
        <v>0</v>
      </c>
      <c r="BJ129" s="16" t="s">
        <v>146</v>
      </c>
      <c r="BK129" s="207">
        <f t="shared" ref="BK129:BK135" si="9">ROUND(I129*H129,2)</f>
        <v>0</v>
      </c>
      <c r="BL129" s="16" t="s">
        <v>145</v>
      </c>
      <c r="BM129" s="206" t="s">
        <v>467</v>
      </c>
    </row>
    <row r="130" spans="1:65" s="2" customFormat="1" ht="21.75" customHeight="1">
      <c r="A130" s="33"/>
      <c r="B130" s="34"/>
      <c r="C130" s="194" t="s">
        <v>145</v>
      </c>
      <c r="D130" s="194" t="s">
        <v>141</v>
      </c>
      <c r="E130" s="195" t="s">
        <v>161</v>
      </c>
      <c r="F130" s="196" t="s">
        <v>162</v>
      </c>
      <c r="G130" s="197" t="s">
        <v>144</v>
      </c>
      <c r="H130" s="198">
        <v>0</v>
      </c>
      <c r="I130" s="199"/>
      <c r="J130" s="200">
        <f t="shared" si="0"/>
        <v>0</v>
      </c>
      <c r="K130" s="201"/>
      <c r="L130" s="38"/>
      <c r="M130" s="202" t="s">
        <v>1</v>
      </c>
      <c r="N130" s="203" t="s">
        <v>37</v>
      </c>
      <c r="O130" s="74"/>
      <c r="P130" s="204">
        <f t="shared" si="1"/>
        <v>0</v>
      </c>
      <c r="Q130" s="204">
        <v>0</v>
      </c>
      <c r="R130" s="204">
        <f t="shared" si="2"/>
        <v>0</v>
      </c>
      <c r="S130" s="204">
        <v>0</v>
      </c>
      <c r="T130" s="205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145</v>
      </c>
      <c r="AT130" s="206" t="s">
        <v>141</v>
      </c>
      <c r="AU130" s="206" t="s">
        <v>146</v>
      </c>
      <c r="AY130" s="16" t="s">
        <v>139</v>
      </c>
      <c r="BE130" s="207">
        <f t="shared" si="4"/>
        <v>0</v>
      </c>
      <c r="BF130" s="207">
        <f t="shared" si="5"/>
        <v>0</v>
      </c>
      <c r="BG130" s="207">
        <f t="shared" si="6"/>
        <v>0</v>
      </c>
      <c r="BH130" s="207">
        <f t="shared" si="7"/>
        <v>0</v>
      </c>
      <c r="BI130" s="207">
        <f t="shared" si="8"/>
        <v>0</v>
      </c>
      <c r="BJ130" s="16" t="s">
        <v>146</v>
      </c>
      <c r="BK130" s="207">
        <f t="shared" si="9"/>
        <v>0</v>
      </c>
      <c r="BL130" s="16" t="s">
        <v>145</v>
      </c>
      <c r="BM130" s="206" t="s">
        <v>468</v>
      </c>
    </row>
    <row r="131" spans="1:65" s="2" customFormat="1" ht="24.2" customHeight="1">
      <c r="A131" s="33"/>
      <c r="B131" s="34"/>
      <c r="C131" s="194" t="s">
        <v>165</v>
      </c>
      <c r="D131" s="194" t="s">
        <v>141</v>
      </c>
      <c r="E131" s="195" t="s">
        <v>166</v>
      </c>
      <c r="F131" s="196" t="s">
        <v>167</v>
      </c>
      <c r="G131" s="197" t="s">
        <v>144</v>
      </c>
      <c r="H131" s="198">
        <v>0</v>
      </c>
      <c r="I131" s="199"/>
      <c r="J131" s="200">
        <f t="shared" si="0"/>
        <v>0</v>
      </c>
      <c r="K131" s="201"/>
      <c r="L131" s="38"/>
      <c r="M131" s="202" t="s">
        <v>1</v>
      </c>
      <c r="N131" s="203" t="s">
        <v>37</v>
      </c>
      <c r="O131" s="74"/>
      <c r="P131" s="204">
        <f t="shared" si="1"/>
        <v>0</v>
      </c>
      <c r="Q131" s="204">
        <v>0</v>
      </c>
      <c r="R131" s="204">
        <f t="shared" si="2"/>
        <v>0</v>
      </c>
      <c r="S131" s="204">
        <v>0</v>
      </c>
      <c r="T131" s="205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145</v>
      </c>
      <c r="AT131" s="206" t="s">
        <v>141</v>
      </c>
      <c r="AU131" s="206" t="s">
        <v>146</v>
      </c>
      <c r="AY131" s="16" t="s">
        <v>139</v>
      </c>
      <c r="BE131" s="207">
        <f t="shared" si="4"/>
        <v>0</v>
      </c>
      <c r="BF131" s="207">
        <f t="shared" si="5"/>
        <v>0</v>
      </c>
      <c r="BG131" s="207">
        <f t="shared" si="6"/>
        <v>0</v>
      </c>
      <c r="BH131" s="207">
        <f t="shared" si="7"/>
        <v>0</v>
      </c>
      <c r="BI131" s="207">
        <f t="shared" si="8"/>
        <v>0</v>
      </c>
      <c r="BJ131" s="16" t="s">
        <v>146</v>
      </c>
      <c r="BK131" s="207">
        <f t="shared" si="9"/>
        <v>0</v>
      </c>
      <c r="BL131" s="16" t="s">
        <v>145</v>
      </c>
      <c r="BM131" s="206" t="s">
        <v>469</v>
      </c>
    </row>
    <row r="132" spans="1:65" s="2" customFormat="1" ht="24.2" customHeight="1">
      <c r="A132" s="33"/>
      <c r="B132" s="34"/>
      <c r="C132" s="194" t="s">
        <v>169</v>
      </c>
      <c r="D132" s="194" t="s">
        <v>141</v>
      </c>
      <c r="E132" s="195" t="s">
        <v>170</v>
      </c>
      <c r="F132" s="196" t="s">
        <v>171</v>
      </c>
      <c r="G132" s="197" t="s">
        <v>144</v>
      </c>
      <c r="H132" s="198">
        <v>10.613</v>
      </c>
      <c r="I132" s="199"/>
      <c r="J132" s="200">
        <f t="shared" si="0"/>
        <v>0</v>
      </c>
      <c r="K132" s="201"/>
      <c r="L132" s="38"/>
      <c r="M132" s="202" t="s">
        <v>1</v>
      </c>
      <c r="N132" s="203" t="s">
        <v>37</v>
      </c>
      <c r="O132" s="74"/>
      <c r="P132" s="204">
        <f t="shared" si="1"/>
        <v>0</v>
      </c>
      <c r="Q132" s="204">
        <v>0</v>
      </c>
      <c r="R132" s="204">
        <f t="shared" si="2"/>
        <v>0</v>
      </c>
      <c r="S132" s="204">
        <v>0</v>
      </c>
      <c r="T132" s="205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145</v>
      </c>
      <c r="AT132" s="206" t="s">
        <v>141</v>
      </c>
      <c r="AU132" s="206" t="s">
        <v>146</v>
      </c>
      <c r="AY132" s="16" t="s">
        <v>139</v>
      </c>
      <c r="BE132" s="207">
        <f t="shared" si="4"/>
        <v>0</v>
      </c>
      <c r="BF132" s="207">
        <f t="shared" si="5"/>
        <v>0</v>
      </c>
      <c r="BG132" s="207">
        <f t="shared" si="6"/>
        <v>0</v>
      </c>
      <c r="BH132" s="207">
        <f t="shared" si="7"/>
        <v>0</v>
      </c>
      <c r="BI132" s="207">
        <f t="shared" si="8"/>
        <v>0</v>
      </c>
      <c r="BJ132" s="16" t="s">
        <v>146</v>
      </c>
      <c r="BK132" s="207">
        <f t="shared" si="9"/>
        <v>0</v>
      </c>
      <c r="BL132" s="16" t="s">
        <v>145</v>
      </c>
      <c r="BM132" s="206" t="s">
        <v>470</v>
      </c>
    </row>
    <row r="133" spans="1:65" s="2" customFormat="1" ht="33" customHeight="1">
      <c r="A133" s="33"/>
      <c r="B133" s="34"/>
      <c r="C133" s="194" t="s">
        <v>173</v>
      </c>
      <c r="D133" s="194" t="s">
        <v>141</v>
      </c>
      <c r="E133" s="195" t="s">
        <v>174</v>
      </c>
      <c r="F133" s="196" t="s">
        <v>175</v>
      </c>
      <c r="G133" s="197" t="s">
        <v>144</v>
      </c>
      <c r="H133" s="198">
        <v>10.613</v>
      </c>
      <c r="I133" s="199"/>
      <c r="J133" s="200">
        <f t="shared" si="0"/>
        <v>0</v>
      </c>
      <c r="K133" s="201"/>
      <c r="L133" s="38"/>
      <c r="M133" s="202" t="s">
        <v>1</v>
      </c>
      <c r="N133" s="203" t="s">
        <v>37</v>
      </c>
      <c r="O133" s="74"/>
      <c r="P133" s="204">
        <f t="shared" si="1"/>
        <v>0</v>
      </c>
      <c r="Q133" s="204">
        <v>0</v>
      </c>
      <c r="R133" s="204">
        <f t="shared" si="2"/>
        <v>0</v>
      </c>
      <c r="S133" s="204">
        <v>0</v>
      </c>
      <c r="T133" s="205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 t="shared" si="4"/>
        <v>0</v>
      </c>
      <c r="BF133" s="207">
        <f t="shared" si="5"/>
        <v>0</v>
      </c>
      <c r="BG133" s="207">
        <f t="shared" si="6"/>
        <v>0</v>
      </c>
      <c r="BH133" s="207">
        <f t="shared" si="7"/>
        <v>0</v>
      </c>
      <c r="BI133" s="207">
        <f t="shared" si="8"/>
        <v>0</v>
      </c>
      <c r="BJ133" s="16" t="s">
        <v>146</v>
      </c>
      <c r="BK133" s="207">
        <f t="shared" si="9"/>
        <v>0</v>
      </c>
      <c r="BL133" s="16" t="s">
        <v>145</v>
      </c>
      <c r="BM133" s="206" t="s">
        <v>471</v>
      </c>
    </row>
    <row r="134" spans="1:65" s="2" customFormat="1" ht="16.5" customHeight="1">
      <c r="A134" s="33"/>
      <c r="B134" s="34"/>
      <c r="C134" s="194" t="s">
        <v>177</v>
      </c>
      <c r="D134" s="194" t="s">
        <v>141</v>
      </c>
      <c r="E134" s="195" t="s">
        <v>178</v>
      </c>
      <c r="F134" s="196" t="s">
        <v>179</v>
      </c>
      <c r="G134" s="197" t="s">
        <v>144</v>
      </c>
      <c r="H134" s="198">
        <v>10.613</v>
      </c>
      <c r="I134" s="199"/>
      <c r="J134" s="200">
        <f t="shared" si="0"/>
        <v>0</v>
      </c>
      <c r="K134" s="201"/>
      <c r="L134" s="38"/>
      <c r="M134" s="202" t="s">
        <v>1</v>
      </c>
      <c r="N134" s="203" t="s">
        <v>37</v>
      </c>
      <c r="O134" s="74"/>
      <c r="P134" s="204">
        <f t="shared" si="1"/>
        <v>0</v>
      </c>
      <c r="Q134" s="204">
        <v>0</v>
      </c>
      <c r="R134" s="204">
        <f t="shared" si="2"/>
        <v>0</v>
      </c>
      <c r="S134" s="204">
        <v>0</v>
      </c>
      <c r="T134" s="205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145</v>
      </c>
      <c r="AT134" s="206" t="s">
        <v>141</v>
      </c>
      <c r="AU134" s="206" t="s">
        <v>146</v>
      </c>
      <c r="AY134" s="16" t="s">
        <v>139</v>
      </c>
      <c r="BE134" s="207">
        <f t="shared" si="4"/>
        <v>0</v>
      </c>
      <c r="BF134" s="207">
        <f t="shared" si="5"/>
        <v>0</v>
      </c>
      <c r="BG134" s="207">
        <f t="shared" si="6"/>
        <v>0</v>
      </c>
      <c r="BH134" s="207">
        <f t="shared" si="7"/>
        <v>0</v>
      </c>
      <c r="BI134" s="207">
        <f t="shared" si="8"/>
        <v>0</v>
      </c>
      <c r="BJ134" s="16" t="s">
        <v>146</v>
      </c>
      <c r="BK134" s="207">
        <f t="shared" si="9"/>
        <v>0</v>
      </c>
      <c r="BL134" s="16" t="s">
        <v>145</v>
      </c>
      <c r="BM134" s="206" t="s">
        <v>472</v>
      </c>
    </row>
    <row r="135" spans="1:65" s="2" customFormat="1" ht="24.2" customHeight="1">
      <c r="A135" s="33"/>
      <c r="B135" s="34"/>
      <c r="C135" s="194" t="s">
        <v>181</v>
      </c>
      <c r="D135" s="194" t="s">
        <v>141</v>
      </c>
      <c r="E135" s="195" t="s">
        <v>182</v>
      </c>
      <c r="F135" s="196" t="s">
        <v>183</v>
      </c>
      <c r="G135" s="197" t="s">
        <v>184</v>
      </c>
      <c r="H135" s="198">
        <v>18.042000000000002</v>
      </c>
      <c r="I135" s="199"/>
      <c r="J135" s="200">
        <f t="shared" si="0"/>
        <v>0</v>
      </c>
      <c r="K135" s="201"/>
      <c r="L135" s="38"/>
      <c r="M135" s="202" t="s">
        <v>1</v>
      </c>
      <c r="N135" s="203" t="s">
        <v>37</v>
      </c>
      <c r="O135" s="74"/>
      <c r="P135" s="204">
        <f t="shared" si="1"/>
        <v>0</v>
      </c>
      <c r="Q135" s="204">
        <v>0</v>
      </c>
      <c r="R135" s="204">
        <f t="shared" si="2"/>
        <v>0</v>
      </c>
      <c r="S135" s="204">
        <v>0</v>
      </c>
      <c r="T135" s="205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 t="shared" si="4"/>
        <v>0</v>
      </c>
      <c r="BF135" s="207">
        <f t="shared" si="5"/>
        <v>0</v>
      </c>
      <c r="BG135" s="207">
        <f t="shared" si="6"/>
        <v>0</v>
      </c>
      <c r="BH135" s="207">
        <f t="shared" si="7"/>
        <v>0</v>
      </c>
      <c r="BI135" s="207">
        <f t="shared" si="8"/>
        <v>0</v>
      </c>
      <c r="BJ135" s="16" t="s">
        <v>146</v>
      </c>
      <c r="BK135" s="207">
        <f t="shared" si="9"/>
        <v>0</v>
      </c>
      <c r="BL135" s="16" t="s">
        <v>145</v>
      </c>
      <c r="BM135" s="206" t="s">
        <v>473</v>
      </c>
    </row>
    <row r="136" spans="1:65" s="13" customFormat="1" ht="11.25">
      <c r="B136" s="208"/>
      <c r="C136" s="209"/>
      <c r="D136" s="210" t="s">
        <v>148</v>
      </c>
      <c r="E136" s="211" t="s">
        <v>1</v>
      </c>
      <c r="F136" s="212" t="s">
        <v>474</v>
      </c>
      <c r="G136" s="209"/>
      <c r="H136" s="213">
        <v>18.042000000000002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148</v>
      </c>
      <c r="AU136" s="219" t="s">
        <v>146</v>
      </c>
      <c r="AV136" s="13" t="s">
        <v>146</v>
      </c>
      <c r="AW136" s="13" t="s">
        <v>28</v>
      </c>
      <c r="AX136" s="13" t="s">
        <v>79</v>
      </c>
      <c r="AY136" s="219" t="s">
        <v>139</v>
      </c>
    </row>
    <row r="137" spans="1:65" s="12" customFormat="1" ht="22.9" customHeight="1">
      <c r="B137" s="178"/>
      <c r="C137" s="179"/>
      <c r="D137" s="180" t="s">
        <v>70</v>
      </c>
      <c r="E137" s="192" t="s">
        <v>146</v>
      </c>
      <c r="F137" s="192" t="s">
        <v>187</v>
      </c>
      <c r="G137" s="179"/>
      <c r="H137" s="179"/>
      <c r="I137" s="182"/>
      <c r="J137" s="193">
        <f>BK137</f>
        <v>0</v>
      </c>
      <c r="K137" s="179"/>
      <c r="L137" s="184"/>
      <c r="M137" s="185"/>
      <c r="N137" s="186"/>
      <c r="O137" s="186"/>
      <c r="P137" s="187">
        <f>SUM(P138:P142)</f>
        <v>0</v>
      </c>
      <c r="Q137" s="186"/>
      <c r="R137" s="187">
        <f>SUM(R138:R142)</f>
        <v>1.6562212599999999</v>
      </c>
      <c r="S137" s="186"/>
      <c r="T137" s="188">
        <f>SUM(T138:T142)</f>
        <v>0</v>
      </c>
      <c r="AR137" s="189" t="s">
        <v>79</v>
      </c>
      <c r="AT137" s="190" t="s">
        <v>70</v>
      </c>
      <c r="AU137" s="190" t="s">
        <v>79</v>
      </c>
      <c r="AY137" s="189" t="s">
        <v>139</v>
      </c>
      <c r="BK137" s="191">
        <f>SUM(BK138:BK142)</f>
        <v>0</v>
      </c>
    </row>
    <row r="138" spans="1:65" s="2" customFormat="1" ht="16.5" customHeight="1">
      <c r="A138" s="33"/>
      <c r="B138" s="34"/>
      <c r="C138" s="194" t="s">
        <v>105</v>
      </c>
      <c r="D138" s="194" t="s">
        <v>141</v>
      </c>
      <c r="E138" s="195" t="s">
        <v>188</v>
      </c>
      <c r="F138" s="196" t="s">
        <v>189</v>
      </c>
      <c r="G138" s="197" t="s">
        <v>144</v>
      </c>
      <c r="H138" s="198">
        <v>0.73599999999999999</v>
      </c>
      <c r="I138" s="199"/>
      <c r="J138" s="200">
        <f>ROUND(I138*H138,2)</f>
        <v>0</v>
      </c>
      <c r="K138" s="201"/>
      <c r="L138" s="38"/>
      <c r="M138" s="202" t="s">
        <v>1</v>
      </c>
      <c r="N138" s="203" t="s">
        <v>37</v>
      </c>
      <c r="O138" s="74"/>
      <c r="P138" s="204">
        <f>O138*H138</f>
        <v>0</v>
      </c>
      <c r="Q138" s="204">
        <v>2.23543</v>
      </c>
      <c r="R138" s="204">
        <f>Q138*H138</f>
        <v>1.6452764799999999</v>
      </c>
      <c r="S138" s="204">
        <v>0</v>
      </c>
      <c r="T138" s="20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145</v>
      </c>
      <c r="AT138" s="206" t="s">
        <v>141</v>
      </c>
      <c r="AU138" s="206" t="s">
        <v>146</v>
      </c>
      <c r="AY138" s="16" t="s">
        <v>139</v>
      </c>
      <c r="BE138" s="207">
        <f>IF(N138="základná",J138,0)</f>
        <v>0</v>
      </c>
      <c r="BF138" s="207">
        <f>IF(N138="znížená",J138,0)</f>
        <v>0</v>
      </c>
      <c r="BG138" s="207">
        <f>IF(N138="zákl. prenesená",J138,0)</f>
        <v>0</v>
      </c>
      <c r="BH138" s="207">
        <f>IF(N138="zníž. prenesená",J138,0)</f>
        <v>0</v>
      </c>
      <c r="BI138" s="207">
        <f>IF(N138="nulová",J138,0)</f>
        <v>0</v>
      </c>
      <c r="BJ138" s="16" t="s">
        <v>146</v>
      </c>
      <c r="BK138" s="207">
        <f>ROUND(I138*H138,2)</f>
        <v>0</v>
      </c>
      <c r="BL138" s="16" t="s">
        <v>145</v>
      </c>
      <c r="BM138" s="206" t="s">
        <v>475</v>
      </c>
    </row>
    <row r="139" spans="1:65" s="13" customFormat="1" ht="11.25">
      <c r="B139" s="208"/>
      <c r="C139" s="209"/>
      <c r="D139" s="210" t="s">
        <v>148</v>
      </c>
      <c r="E139" s="211" t="s">
        <v>1</v>
      </c>
      <c r="F139" s="212" t="s">
        <v>476</v>
      </c>
      <c r="G139" s="209"/>
      <c r="H139" s="213">
        <v>0.73599999999999999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148</v>
      </c>
      <c r="AU139" s="219" t="s">
        <v>146</v>
      </c>
      <c r="AV139" s="13" t="s">
        <v>146</v>
      </c>
      <c r="AW139" s="13" t="s">
        <v>28</v>
      </c>
      <c r="AX139" s="13" t="s">
        <v>79</v>
      </c>
      <c r="AY139" s="219" t="s">
        <v>139</v>
      </c>
    </row>
    <row r="140" spans="1:65" s="2" customFormat="1" ht="24.2" customHeight="1">
      <c r="A140" s="33"/>
      <c r="B140" s="34"/>
      <c r="C140" s="194" t="s">
        <v>108</v>
      </c>
      <c r="D140" s="194" t="s">
        <v>141</v>
      </c>
      <c r="E140" s="195" t="s">
        <v>191</v>
      </c>
      <c r="F140" s="196" t="s">
        <v>192</v>
      </c>
      <c r="G140" s="197" t="s">
        <v>193</v>
      </c>
      <c r="H140" s="198">
        <v>33.165999999999997</v>
      </c>
      <c r="I140" s="199"/>
      <c r="J140" s="200">
        <f>ROUND(I140*H140,2)</f>
        <v>0</v>
      </c>
      <c r="K140" s="201"/>
      <c r="L140" s="38"/>
      <c r="M140" s="202" t="s">
        <v>1</v>
      </c>
      <c r="N140" s="203" t="s">
        <v>37</v>
      </c>
      <c r="O140" s="74"/>
      <c r="P140" s="204">
        <f>O140*H140</f>
        <v>0</v>
      </c>
      <c r="Q140" s="204">
        <v>3.0000000000000001E-5</v>
      </c>
      <c r="R140" s="204">
        <f>Q140*H140</f>
        <v>9.9497999999999991E-4</v>
      </c>
      <c r="S140" s="204">
        <v>0</v>
      </c>
      <c r="T140" s="20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145</v>
      </c>
      <c r="AT140" s="206" t="s">
        <v>141</v>
      </c>
      <c r="AU140" s="206" t="s">
        <v>146</v>
      </c>
      <c r="AY140" s="16" t="s">
        <v>139</v>
      </c>
      <c r="BE140" s="207">
        <f>IF(N140="základná",J140,0)</f>
        <v>0</v>
      </c>
      <c r="BF140" s="207">
        <f>IF(N140="znížená",J140,0)</f>
        <v>0</v>
      </c>
      <c r="BG140" s="207">
        <f>IF(N140="zákl. prenesená",J140,0)</f>
        <v>0</v>
      </c>
      <c r="BH140" s="207">
        <f>IF(N140="zníž. prenesená",J140,0)</f>
        <v>0</v>
      </c>
      <c r="BI140" s="207">
        <f>IF(N140="nulová",J140,0)</f>
        <v>0</v>
      </c>
      <c r="BJ140" s="16" t="s">
        <v>146</v>
      </c>
      <c r="BK140" s="207">
        <f>ROUND(I140*H140,2)</f>
        <v>0</v>
      </c>
      <c r="BL140" s="16" t="s">
        <v>145</v>
      </c>
      <c r="BM140" s="206" t="s">
        <v>477</v>
      </c>
    </row>
    <row r="141" spans="1:65" s="13" customFormat="1" ht="11.25">
      <c r="B141" s="208"/>
      <c r="C141" s="209"/>
      <c r="D141" s="210" t="s">
        <v>148</v>
      </c>
      <c r="E141" s="211" t="s">
        <v>1</v>
      </c>
      <c r="F141" s="212" t="s">
        <v>478</v>
      </c>
      <c r="G141" s="209"/>
      <c r="H141" s="213">
        <v>33.165999999999997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148</v>
      </c>
      <c r="AU141" s="219" t="s">
        <v>146</v>
      </c>
      <c r="AV141" s="13" t="s">
        <v>146</v>
      </c>
      <c r="AW141" s="13" t="s">
        <v>28</v>
      </c>
      <c r="AX141" s="13" t="s">
        <v>79</v>
      </c>
      <c r="AY141" s="219" t="s">
        <v>139</v>
      </c>
    </row>
    <row r="142" spans="1:65" s="2" customFormat="1" ht="16.5" customHeight="1">
      <c r="A142" s="33"/>
      <c r="B142" s="34"/>
      <c r="C142" s="231" t="s">
        <v>197</v>
      </c>
      <c r="D142" s="231" t="s">
        <v>198</v>
      </c>
      <c r="E142" s="232" t="s">
        <v>199</v>
      </c>
      <c r="F142" s="233" t="s">
        <v>200</v>
      </c>
      <c r="G142" s="234" t="s">
        <v>193</v>
      </c>
      <c r="H142" s="235">
        <v>33.165999999999997</v>
      </c>
      <c r="I142" s="236"/>
      <c r="J142" s="237">
        <f>ROUND(I142*H142,2)</f>
        <v>0</v>
      </c>
      <c r="K142" s="238"/>
      <c r="L142" s="239"/>
      <c r="M142" s="240" t="s">
        <v>1</v>
      </c>
      <c r="N142" s="241" t="s">
        <v>37</v>
      </c>
      <c r="O142" s="74"/>
      <c r="P142" s="204">
        <f>O142*H142</f>
        <v>0</v>
      </c>
      <c r="Q142" s="204">
        <v>2.9999999999999997E-4</v>
      </c>
      <c r="R142" s="204">
        <f>Q142*H142</f>
        <v>9.9497999999999982E-3</v>
      </c>
      <c r="S142" s="204">
        <v>0</v>
      </c>
      <c r="T142" s="20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177</v>
      </c>
      <c r="AT142" s="206" t="s">
        <v>198</v>
      </c>
      <c r="AU142" s="206" t="s">
        <v>146</v>
      </c>
      <c r="AY142" s="16" t="s">
        <v>139</v>
      </c>
      <c r="BE142" s="207">
        <f>IF(N142="základná",J142,0)</f>
        <v>0</v>
      </c>
      <c r="BF142" s="207">
        <f>IF(N142="znížená",J142,0)</f>
        <v>0</v>
      </c>
      <c r="BG142" s="207">
        <f>IF(N142="zákl. prenesená",J142,0)</f>
        <v>0</v>
      </c>
      <c r="BH142" s="207">
        <f>IF(N142="zníž. prenesená",J142,0)</f>
        <v>0</v>
      </c>
      <c r="BI142" s="207">
        <f>IF(N142="nulová",J142,0)</f>
        <v>0</v>
      </c>
      <c r="BJ142" s="16" t="s">
        <v>146</v>
      </c>
      <c r="BK142" s="207">
        <f>ROUND(I142*H142,2)</f>
        <v>0</v>
      </c>
      <c r="BL142" s="16" t="s">
        <v>145</v>
      </c>
      <c r="BM142" s="206" t="s">
        <v>479</v>
      </c>
    </row>
    <row r="143" spans="1:65" s="12" customFormat="1" ht="22.9" customHeight="1">
      <c r="B143" s="178"/>
      <c r="C143" s="179"/>
      <c r="D143" s="180" t="s">
        <v>70</v>
      </c>
      <c r="E143" s="192" t="s">
        <v>165</v>
      </c>
      <c r="F143" s="192" t="s">
        <v>203</v>
      </c>
      <c r="G143" s="179"/>
      <c r="H143" s="179"/>
      <c r="I143" s="182"/>
      <c r="J143" s="193">
        <f>BK143</f>
        <v>0</v>
      </c>
      <c r="K143" s="179"/>
      <c r="L143" s="184"/>
      <c r="M143" s="185"/>
      <c r="N143" s="186"/>
      <c r="O143" s="186"/>
      <c r="P143" s="187">
        <f>SUM(P144:P152)</f>
        <v>0</v>
      </c>
      <c r="Q143" s="186"/>
      <c r="R143" s="187">
        <f>SUM(R144:R152)</f>
        <v>13.836096000000001</v>
      </c>
      <c r="S143" s="186"/>
      <c r="T143" s="188">
        <f>SUM(T144:T152)</f>
        <v>0</v>
      </c>
      <c r="AR143" s="189" t="s">
        <v>79</v>
      </c>
      <c r="AT143" s="190" t="s">
        <v>70</v>
      </c>
      <c r="AU143" s="190" t="s">
        <v>79</v>
      </c>
      <c r="AY143" s="189" t="s">
        <v>139</v>
      </c>
      <c r="BK143" s="191">
        <f>SUM(BK144:BK152)</f>
        <v>0</v>
      </c>
    </row>
    <row r="144" spans="1:65" s="2" customFormat="1" ht="24.2" customHeight="1">
      <c r="A144" s="33"/>
      <c r="B144" s="34"/>
      <c r="C144" s="194" t="s">
        <v>204</v>
      </c>
      <c r="D144" s="194" t="s">
        <v>141</v>
      </c>
      <c r="E144" s="195" t="s">
        <v>205</v>
      </c>
      <c r="F144" s="196" t="s">
        <v>206</v>
      </c>
      <c r="G144" s="197" t="s">
        <v>193</v>
      </c>
      <c r="H144" s="198">
        <v>28.26</v>
      </c>
      <c r="I144" s="199"/>
      <c r="J144" s="200">
        <f>ROUND(I144*H144,2)</f>
        <v>0</v>
      </c>
      <c r="K144" s="201"/>
      <c r="L144" s="38"/>
      <c r="M144" s="202" t="s">
        <v>1</v>
      </c>
      <c r="N144" s="203" t="s">
        <v>37</v>
      </c>
      <c r="O144" s="74"/>
      <c r="P144" s="204">
        <f>O144*H144</f>
        <v>0</v>
      </c>
      <c r="Q144" s="204">
        <v>0.37080000000000002</v>
      </c>
      <c r="R144" s="204">
        <f>Q144*H144</f>
        <v>10.478808000000001</v>
      </c>
      <c r="S144" s="204">
        <v>0</v>
      </c>
      <c r="T144" s="20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145</v>
      </c>
      <c r="AT144" s="206" t="s">
        <v>141</v>
      </c>
      <c r="AU144" s="206" t="s">
        <v>146</v>
      </c>
      <c r="AY144" s="16" t="s">
        <v>139</v>
      </c>
      <c r="BE144" s="207">
        <f>IF(N144="základná",J144,0)</f>
        <v>0</v>
      </c>
      <c r="BF144" s="207">
        <f>IF(N144="znížená",J144,0)</f>
        <v>0</v>
      </c>
      <c r="BG144" s="207">
        <f>IF(N144="zákl. prenesená",J144,0)</f>
        <v>0</v>
      </c>
      <c r="BH144" s="207">
        <f>IF(N144="zníž. prenesená",J144,0)</f>
        <v>0</v>
      </c>
      <c r="BI144" s="207">
        <f>IF(N144="nulová",J144,0)</f>
        <v>0</v>
      </c>
      <c r="BJ144" s="16" t="s">
        <v>146</v>
      </c>
      <c r="BK144" s="207">
        <f>ROUND(I144*H144,2)</f>
        <v>0</v>
      </c>
      <c r="BL144" s="16" t="s">
        <v>145</v>
      </c>
      <c r="BM144" s="206" t="s">
        <v>480</v>
      </c>
    </row>
    <row r="145" spans="1:65" s="13" customFormat="1" ht="11.25">
      <c r="B145" s="208"/>
      <c r="C145" s="209"/>
      <c r="D145" s="210" t="s">
        <v>148</v>
      </c>
      <c r="E145" s="211" t="s">
        <v>1</v>
      </c>
      <c r="F145" s="212" t="s">
        <v>478</v>
      </c>
      <c r="G145" s="209"/>
      <c r="H145" s="213">
        <v>33.165999999999997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148</v>
      </c>
      <c r="AU145" s="219" t="s">
        <v>146</v>
      </c>
      <c r="AV145" s="13" t="s">
        <v>146</v>
      </c>
      <c r="AW145" s="13" t="s">
        <v>28</v>
      </c>
      <c r="AX145" s="13" t="s">
        <v>71</v>
      </c>
      <c r="AY145" s="219" t="s">
        <v>139</v>
      </c>
    </row>
    <row r="146" spans="1:65" s="13" customFormat="1" ht="11.25">
      <c r="B146" s="208"/>
      <c r="C146" s="209"/>
      <c r="D146" s="210" t="s">
        <v>148</v>
      </c>
      <c r="E146" s="211" t="s">
        <v>1</v>
      </c>
      <c r="F146" s="212" t="s">
        <v>481</v>
      </c>
      <c r="G146" s="209"/>
      <c r="H146" s="213">
        <v>-4.9059999999999997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148</v>
      </c>
      <c r="AU146" s="219" t="s">
        <v>146</v>
      </c>
      <c r="AV146" s="13" t="s">
        <v>146</v>
      </c>
      <c r="AW146" s="13" t="s">
        <v>28</v>
      </c>
      <c r="AX146" s="13" t="s">
        <v>71</v>
      </c>
      <c r="AY146" s="219" t="s">
        <v>139</v>
      </c>
    </row>
    <row r="147" spans="1:65" s="14" customFormat="1" ht="11.25">
      <c r="B147" s="220"/>
      <c r="C147" s="221"/>
      <c r="D147" s="210" t="s">
        <v>148</v>
      </c>
      <c r="E147" s="222" t="s">
        <v>1</v>
      </c>
      <c r="F147" s="223" t="s">
        <v>151</v>
      </c>
      <c r="G147" s="221"/>
      <c r="H147" s="224">
        <v>28.259999999999998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148</v>
      </c>
      <c r="AU147" s="230" t="s">
        <v>146</v>
      </c>
      <c r="AV147" s="14" t="s">
        <v>145</v>
      </c>
      <c r="AW147" s="14" t="s">
        <v>28</v>
      </c>
      <c r="AX147" s="14" t="s">
        <v>79</v>
      </c>
      <c r="AY147" s="230" t="s">
        <v>139</v>
      </c>
    </row>
    <row r="148" spans="1:65" s="2" customFormat="1" ht="16.5" customHeight="1">
      <c r="A148" s="33"/>
      <c r="B148" s="34"/>
      <c r="C148" s="194" t="s">
        <v>208</v>
      </c>
      <c r="D148" s="194" t="s">
        <v>141</v>
      </c>
      <c r="E148" s="195" t="s">
        <v>318</v>
      </c>
      <c r="F148" s="196" t="s">
        <v>319</v>
      </c>
      <c r="G148" s="197" t="s">
        <v>193</v>
      </c>
      <c r="H148" s="198">
        <v>28.26</v>
      </c>
      <c r="I148" s="199"/>
      <c r="J148" s="200">
        <f>ROUND(I148*H148,2)</f>
        <v>0</v>
      </c>
      <c r="K148" s="201"/>
      <c r="L148" s="38"/>
      <c r="M148" s="202" t="s">
        <v>1</v>
      </c>
      <c r="N148" s="203" t="s">
        <v>37</v>
      </c>
      <c r="O148" s="74"/>
      <c r="P148" s="204">
        <f>O148*H148</f>
        <v>0</v>
      </c>
      <c r="Q148" s="204">
        <v>8.7300000000000003E-2</v>
      </c>
      <c r="R148" s="204">
        <f>Q148*H148</f>
        <v>2.467098</v>
      </c>
      <c r="S148" s="204">
        <v>0</v>
      </c>
      <c r="T148" s="20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145</v>
      </c>
      <c r="AT148" s="206" t="s">
        <v>141</v>
      </c>
      <c r="AU148" s="206" t="s">
        <v>146</v>
      </c>
      <c r="AY148" s="16" t="s">
        <v>139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6" t="s">
        <v>146</v>
      </c>
      <c r="BK148" s="207">
        <f>ROUND(I148*H148,2)</f>
        <v>0</v>
      </c>
      <c r="BL148" s="16" t="s">
        <v>145</v>
      </c>
      <c r="BM148" s="206" t="s">
        <v>482</v>
      </c>
    </row>
    <row r="149" spans="1:65" s="13" customFormat="1" ht="11.25">
      <c r="B149" s="208"/>
      <c r="C149" s="209"/>
      <c r="D149" s="210" t="s">
        <v>148</v>
      </c>
      <c r="E149" s="211" t="s">
        <v>1</v>
      </c>
      <c r="F149" s="212" t="s">
        <v>478</v>
      </c>
      <c r="G149" s="209"/>
      <c r="H149" s="213">
        <v>33.165999999999997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148</v>
      </c>
      <c r="AU149" s="219" t="s">
        <v>146</v>
      </c>
      <c r="AV149" s="13" t="s">
        <v>146</v>
      </c>
      <c r="AW149" s="13" t="s">
        <v>28</v>
      </c>
      <c r="AX149" s="13" t="s">
        <v>71</v>
      </c>
      <c r="AY149" s="219" t="s">
        <v>139</v>
      </c>
    </row>
    <row r="150" spans="1:65" s="13" customFormat="1" ht="11.25">
      <c r="B150" s="208"/>
      <c r="C150" s="209"/>
      <c r="D150" s="210" t="s">
        <v>148</v>
      </c>
      <c r="E150" s="211" t="s">
        <v>1</v>
      </c>
      <c r="F150" s="212" t="s">
        <v>481</v>
      </c>
      <c r="G150" s="209"/>
      <c r="H150" s="213">
        <v>-4.9059999999999997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148</v>
      </c>
      <c r="AU150" s="219" t="s">
        <v>146</v>
      </c>
      <c r="AV150" s="13" t="s">
        <v>146</v>
      </c>
      <c r="AW150" s="13" t="s">
        <v>28</v>
      </c>
      <c r="AX150" s="13" t="s">
        <v>71</v>
      </c>
      <c r="AY150" s="219" t="s">
        <v>139</v>
      </c>
    </row>
    <row r="151" spans="1:65" s="14" customFormat="1" ht="11.25">
      <c r="B151" s="220"/>
      <c r="C151" s="221"/>
      <c r="D151" s="210" t="s">
        <v>148</v>
      </c>
      <c r="E151" s="222" t="s">
        <v>1</v>
      </c>
      <c r="F151" s="223" t="s">
        <v>151</v>
      </c>
      <c r="G151" s="221"/>
      <c r="H151" s="224">
        <v>28.259999999999998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148</v>
      </c>
      <c r="AU151" s="230" t="s">
        <v>146</v>
      </c>
      <c r="AV151" s="14" t="s">
        <v>145</v>
      </c>
      <c r="AW151" s="14" t="s">
        <v>28</v>
      </c>
      <c r="AX151" s="14" t="s">
        <v>79</v>
      </c>
      <c r="AY151" s="230" t="s">
        <v>139</v>
      </c>
    </row>
    <row r="152" spans="1:65" s="2" customFormat="1" ht="16.5" customHeight="1">
      <c r="A152" s="33"/>
      <c r="B152" s="34"/>
      <c r="C152" s="231" t="s">
        <v>212</v>
      </c>
      <c r="D152" s="231" t="s">
        <v>198</v>
      </c>
      <c r="E152" s="232" t="s">
        <v>321</v>
      </c>
      <c r="F152" s="233" t="s">
        <v>322</v>
      </c>
      <c r="G152" s="234" t="s">
        <v>193</v>
      </c>
      <c r="H152" s="235">
        <v>28.26</v>
      </c>
      <c r="I152" s="236"/>
      <c r="J152" s="237">
        <f>ROUND(I152*H152,2)</f>
        <v>0</v>
      </c>
      <c r="K152" s="238"/>
      <c r="L152" s="239"/>
      <c r="M152" s="240" t="s">
        <v>1</v>
      </c>
      <c r="N152" s="241" t="s">
        <v>37</v>
      </c>
      <c r="O152" s="74"/>
      <c r="P152" s="204">
        <f>O152*H152</f>
        <v>0</v>
      </c>
      <c r="Q152" s="204">
        <v>3.15E-2</v>
      </c>
      <c r="R152" s="204">
        <f>Q152*H152</f>
        <v>0.89019000000000004</v>
      </c>
      <c r="S152" s="204">
        <v>0</v>
      </c>
      <c r="T152" s="20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177</v>
      </c>
      <c r="AT152" s="206" t="s">
        <v>198</v>
      </c>
      <c r="AU152" s="206" t="s">
        <v>146</v>
      </c>
      <c r="AY152" s="16" t="s">
        <v>139</v>
      </c>
      <c r="BE152" s="207">
        <f>IF(N152="základná",J152,0)</f>
        <v>0</v>
      </c>
      <c r="BF152" s="207">
        <f>IF(N152="znížená",J152,0)</f>
        <v>0</v>
      </c>
      <c r="BG152" s="207">
        <f>IF(N152="zákl. prenesená",J152,0)</f>
        <v>0</v>
      </c>
      <c r="BH152" s="207">
        <f>IF(N152="zníž. prenesená",J152,0)</f>
        <v>0</v>
      </c>
      <c r="BI152" s="207">
        <f>IF(N152="nulová",J152,0)</f>
        <v>0</v>
      </c>
      <c r="BJ152" s="16" t="s">
        <v>146</v>
      </c>
      <c r="BK152" s="207">
        <f>ROUND(I152*H152,2)</f>
        <v>0</v>
      </c>
      <c r="BL152" s="16" t="s">
        <v>145</v>
      </c>
      <c r="BM152" s="206" t="s">
        <v>483</v>
      </c>
    </row>
    <row r="153" spans="1:65" s="12" customFormat="1" ht="22.9" customHeight="1">
      <c r="B153" s="178"/>
      <c r="C153" s="179"/>
      <c r="D153" s="180" t="s">
        <v>70</v>
      </c>
      <c r="E153" s="192" t="s">
        <v>181</v>
      </c>
      <c r="F153" s="192" t="s">
        <v>216</v>
      </c>
      <c r="G153" s="179"/>
      <c r="H153" s="179"/>
      <c r="I153" s="182"/>
      <c r="J153" s="193">
        <f>BK153</f>
        <v>0</v>
      </c>
      <c r="K153" s="179"/>
      <c r="L153" s="184"/>
      <c r="M153" s="185"/>
      <c r="N153" s="186"/>
      <c r="O153" s="186"/>
      <c r="P153" s="187">
        <f>SUM(P154:P158)</f>
        <v>0</v>
      </c>
      <c r="Q153" s="186"/>
      <c r="R153" s="187">
        <f>SUM(R154:R158)</f>
        <v>1.5511022999999999</v>
      </c>
      <c r="S153" s="186"/>
      <c r="T153" s="188">
        <f>SUM(T154:T158)</f>
        <v>0</v>
      </c>
      <c r="AR153" s="189" t="s">
        <v>79</v>
      </c>
      <c r="AT153" s="190" t="s">
        <v>70</v>
      </c>
      <c r="AU153" s="190" t="s">
        <v>79</v>
      </c>
      <c r="AY153" s="189" t="s">
        <v>139</v>
      </c>
      <c r="BK153" s="191">
        <f>SUM(BK154:BK158)</f>
        <v>0</v>
      </c>
    </row>
    <row r="154" spans="1:65" s="2" customFormat="1" ht="16.5" customHeight="1">
      <c r="A154" s="33"/>
      <c r="B154" s="34"/>
      <c r="C154" s="194" t="s">
        <v>217</v>
      </c>
      <c r="D154" s="194" t="s">
        <v>141</v>
      </c>
      <c r="E154" s="195" t="s">
        <v>324</v>
      </c>
      <c r="F154" s="196" t="s">
        <v>325</v>
      </c>
      <c r="G154" s="197" t="s">
        <v>220</v>
      </c>
      <c r="H154" s="198">
        <v>20.41</v>
      </c>
      <c r="I154" s="199"/>
      <c r="J154" s="200">
        <f>ROUND(I154*H154,2)</f>
        <v>0</v>
      </c>
      <c r="K154" s="201"/>
      <c r="L154" s="38"/>
      <c r="M154" s="202" t="s">
        <v>1</v>
      </c>
      <c r="N154" s="203" t="s">
        <v>37</v>
      </c>
      <c r="O154" s="74"/>
      <c r="P154" s="204">
        <f>O154*H154</f>
        <v>0</v>
      </c>
      <c r="Q154" s="204">
        <v>3.0000000000000001E-5</v>
      </c>
      <c r="R154" s="204">
        <f>Q154*H154</f>
        <v>6.1229999999999998E-4</v>
      </c>
      <c r="S154" s="204">
        <v>0</v>
      </c>
      <c r="T154" s="20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6" t="s">
        <v>145</v>
      </c>
      <c r="AT154" s="206" t="s">
        <v>141</v>
      </c>
      <c r="AU154" s="206" t="s">
        <v>146</v>
      </c>
      <c r="AY154" s="16" t="s">
        <v>139</v>
      </c>
      <c r="BE154" s="207">
        <f>IF(N154="základná",J154,0)</f>
        <v>0</v>
      </c>
      <c r="BF154" s="207">
        <f>IF(N154="znížená",J154,0)</f>
        <v>0</v>
      </c>
      <c r="BG154" s="207">
        <f>IF(N154="zákl. prenesená",J154,0)</f>
        <v>0</v>
      </c>
      <c r="BH154" s="207">
        <f>IF(N154="zníž. prenesená",J154,0)</f>
        <v>0</v>
      </c>
      <c r="BI154" s="207">
        <f>IF(N154="nulová",J154,0)</f>
        <v>0</v>
      </c>
      <c r="BJ154" s="16" t="s">
        <v>146</v>
      </c>
      <c r="BK154" s="207">
        <f>ROUND(I154*H154,2)</f>
        <v>0</v>
      </c>
      <c r="BL154" s="16" t="s">
        <v>145</v>
      </c>
      <c r="BM154" s="206" t="s">
        <v>484</v>
      </c>
    </row>
    <row r="155" spans="1:65" s="13" customFormat="1" ht="11.25">
      <c r="B155" s="208"/>
      <c r="C155" s="209"/>
      <c r="D155" s="210" t="s">
        <v>148</v>
      </c>
      <c r="E155" s="211" t="s">
        <v>1</v>
      </c>
      <c r="F155" s="212" t="s">
        <v>485</v>
      </c>
      <c r="G155" s="209"/>
      <c r="H155" s="213">
        <v>20.41</v>
      </c>
      <c r="I155" s="214"/>
      <c r="J155" s="209"/>
      <c r="K155" s="209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148</v>
      </c>
      <c r="AU155" s="219" t="s">
        <v>146</v>
      </c>
      <c r="AV155" s="13" t="s">
        <v>146</v>
      </c>
      <c r="AW155" s="13" t="s">
        <v>28</v>
      </c>
      <c r="AX155" s="13" t="s">
        <v>79</v>
      </c>
      <c r="AY155" s="219" t="s">
        <v>139</v>
      </c>
    </row>
    <row r="156" spans="1:65" s="2" customFormat="1" ht="21.75" customHeight="1">
      <c r="A156" s="33"/>
      <c r="B156" s="34"/>
      <c r="C156" s="231" t="s">
        <v>223</v>
      </c>
      <c r="D156" s="231" t="s">
        <v>198</v>
      </c>
      <c r="E156" s="232" t="s">
        <v>328</v>
      </c>
      <c r="F156" s="233" t="s">
        <v>329</v>
      </c>
      <c r="G156" s="234" t="s">
        <v>226</v>
      </c>
      <c r="H156" s="235">
        <v>20.41</v>
      </c>
      <c r="I156" s="236"/>
      <c r="J156" s="237">
        <f>ROUND(I156*H156,2)</f>
        <v>0</v>
      </c>
      <c r="K156" s="238"/>
      <c r="L156" s="239"/>
      <c r="M156" s="240" t="s">
        <v>1</v>
      </c>
      <c r="N156" s="241" t="s">
        <v>37</v>
      </c>
      <c r="O156" s="74"/>
      <c r="P156" s="204">
        <f>O156*H156</f>
        <v>0</v>
      </c>
      <c r="Q156" s="204">
        <v>1.0999999999999999E-2</v>
      </c>
      <c r="R156" s="204">
        <f>Q156*H156</f>
        <v>0.22450999999999999</v>
      </c>
      <c r="S156" s="204">
        <v>0</v>
      </c>
      <c r="T156" s="20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6" t="s">
        <v>177</v>
      </c>
      <c r="AT156" s="206" t="s">
        <v>198</v>
      </c>
      <c r="AU156" s="206" t="s">
        <v>146</v>
      </c>
      <c r="AY156" s="16" t="s">
        <v>139</v>
      </c>
      <c r="BE156" s="207">
        <f>IF(N156="základná",J156,0)</f>
        <v>0</v>
      </c>
      <c r="BF156" s="207">
        <f>IF(N156="znížená",J156,0)</f>
        <v>0</v>
      </c>
      <c r="BG156" s="207">
        <f>IF(N156="zákl. prenesená",J156,0)</f>
        <v>0</v>
      </c>
      <c r="BH156" s="207">
        <f>IF(N156="zníž. prenesená",J156,0)</f>
        <v>0</v>
      </c>
      <c r="BI156" s="207">
        <f>IF(N156="nulová",J156,0)</f>
        <v>0</v>
      </c>
      <c r="BJ156" s="16" t="s">
        <v>146</v>
      </c>
      <c r="BK156" s="207">
        <f>ROUND(I156*H156,2)</f>
        <v>0</v>
      </c>
      <c r="BL156" s="16" t="s">
        <v>145</v>
      </c>
      <c r="BM156" s="206" t="s">
        <v>486</v>
      </c>
    </row>
    <row r="157" spans="1:65" s="2" customFormat="1" ht="33" customHeight="1">
      <c r="A157" s="33"/>
      <c r="B157" s="34"/>
      <c r="C157" s="194" t="s">
        <v>229</v>
      </c>
      <c r="D157" s="194" t="s">
        <v>141</v>
      </c>
      <c r="E157" s="195" t="s">
        <v>487</v>
      </c>
      <c r="F157" s="196" t="s">
        <v>488</v>
      </c>
      <c r="G157" s="197" t="s">
        <v>237</v>
      </c>
      <c r="H157" s="198">
        <v>1</v>
      </c>
      <c r="I157" s="199"/>
      <c r="J157" s="200">
        <f>ROUND(I157*H157,2)</f>
        <v>0</v>
      </c>
      <c r="K157" s="201"/>
      <c r="L157" s="38"/>
      <c r="M157" s="202" t="s">
        <v>1</v>
      </c>
      <c r="N157" s="203" t="s">
        <v>37</v>
      </c>
      <c r="O157" s="74"/>
      <c r="P157" s="204">
        <f>O157*H157</f>
        <v>0</v>
      </c>
      <c r="Q157" s="204">
        <v>1.25098</v>
      </c>
      <c r="R157" s="204">
        <f>Q157*H157</f>
        <v>1.25098</v>
      </c>
      <c r="S157" s="204">
        <v>0</v>
      </c>
      <c r="T157" s="20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145</v>
      </c>
      <c r="AT157" s="206" t="s">
        <v>141</v>
      </c>
      <c r="AU157" s="206" t="s">
        <v>146</v>
      </c>
      <c r="AY157" s="16" t="s">
        <v>139</v>
      </c>
      <c r="BE157" s="207">
        <f>IF(N157="základná",J157,0)</f>
        <v>0</v>
      </c>
      <c r="BF157" s="207">
        <f>IF(N157="znížená",J157,0)</f>
        <v>0</v>
      </c>
      <c r="BG157" s="207">
        <f>IF(N157="zákl. prenesená",J157,0)</f>
        <v>0</v>
      </c>
      <c r="BH157" s="207">
        <f>IF(N157="zníž. prenesená",J157,0)</f>
        <v>0</v>
      </c>
      <c r="BI157" s="207">
        <f>IF(N157="nulová",J157,0)</f>
        <v>0</v>
      </c>
      <c r="BJ157" s="16" t="s">
        <v>146</v>
      </c>
      <c r="BK157" s="207">
        <f>ROUND(I157*H157,2)</f>
        <v>0</v>
      </c>
      <c r="BL157" s="16" t="s">
        <v>145</v>
      </c>
      <c r="BM157" s="206" t="s">
        <v>489</v>
      </c>
    </row>
    <row r="158" spans="1:65" s="2" customFormat="1" ht="16.5" customHeight="1">
      <c r="A158" s="33"/>
      <c r="B158" s="34"/>
      <c r="C158" s="231" t="s">
        <v>234</v>
      </c>
      <c r="D158" s="231" t="s">
        <v>198</v>
      </c>
      <c r="E158" s="232" t="s">
        <v>490</v>
      </c>
      <c r="F158" s="233" t="s">
        <v>491</v>
      </c>
      <c r="G158" s="234" t="s">
        <v>226</v>
      </c>
      <c r="H158" s="235">
        <v>1</v>
      </c>
      <c r="I158" s="236"/>
      <c r="J158" s="237">
        <f>ROUND(I158*H158,2)</f>
        <v>0</v>
      </c>
      <c r="K158" s="238"/>
      <c r="L158" s="239"/>
      <c r="M158" s="240" t="s">
        <v>1</v>
      </c>
      <c r="N158" s="241" t="s">
        <v>37</v>
      </c>
      <c r="O158" s="74"/>
      <c r="P158" s="204">
        <f>O158*H158</f>
        <v>0</v>
      </c>
      <c r="Q158" s="204">
        <v>7.4999999999999997E-2</v>
      </c>
      <c r="R158" s="204">
        <f>Q158*H158</f>
        <v>7.4999999999999997E-2</v>
      </c>
      <c r="S158" s="204">
        <v>0</v>
      </c>
      <c r="T158" s="20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6" t="s">
        <v>177</v>
      </c>
      <c r="AT158" s="206" t="s">
        <v>198</v>
      </c>
      <c r="AU158" s="206" t="s">
        <v>146</v>
      </c>
      <c r="AY158" s="16" t="s">
        <v>139</v>
      </c>
      <c r="BE158" s="207">
        <f>IF(N158="základná",J158,0)</f>
        <v>0</v>
      </c>
      <c r="BF158" s="207">
        <f>IF(N158="znížená",J158,0)</f>
        <v>0</v>
      </c>
      <c r="BG158" s="207">
        <f>IF(N158="zákl. prenesená",J158,0)</f>
        <v>0</v>
      </c>
      <c r="BH158" s="207">
        <f>IF(N158="zníž. prenesená",J158,0)</f>
        <v>0</v>
      </c>
      <c r="BI158" s="207">
        <f>IF(N158="nulová",J158,0)</f>
        <v>0</v>
      </c>
      <c r="BJ158" s="16" t="s">
        <v>146</v>
      </c>
      <c r="BK158" s="207">
        <f>ROUND(I158*H158,2)</f>
        <v>0</v>
      </c>
      <c r="BL158" s="16" t="s">
        <v>145</v>
      </c>
      <c r="BM158" s="206" t="s">
        <v>492</v>
      </c>
    </row>
    <row r="159" spans="1:65" s="12" customFormat="1" ht="22.9" customHeight="1">
      <c r="B159" s="178"/>
      <c r="C159" s="179"/>
      <c r="D159" s="180" t="s">
        <v>70</v>
      </c>
      <c r="E159" s="192" t="s">
        <v>242</v>
      </c>
      <c r="F159" s="192" t="s">
        <v>243</v>
      </c>
      <c r="G159" s="179"/>
      <c r="H159" s="179"/>
      <c r="I159" s="182"/>
      <c r="J159" s="193">
        <f>BK159</f>
        <v>0</v>
      </c>
      <c r="K159" s="179"/>
      <c r="L159" s="184"/>
      <c r="M159" s="185"/>
      <c r="N159" s="186"/>
      <c r="O159" s="186"/>
      <c r="P159" s="187">
        <f>P160</f>
        <v>0</v>
      </c>
      <c r="Q159" s="186"/>
      <c r="R159" s="187">
        <f>R160</f>
        <v>0</v>
      </c>
      <c r="S159" s="186"/>
      <c r="T159" s="188">
        <f>T160</f>
        <v>0</v>
      </c>
      <c r="AR159" s="189" t="s">
        <v>79</v>
      </c>
      <c r="AT159" s="190" t="s">
        <v>70</v>
      </c>
      <c r="AU159" s="190" t="s">
        <v>79</v>
      </c>
      <c r="AY159" s="189" t="s">
        <v>139</v>
      </c>
      <c r="BK159" s="191">
        <f>BK160</f>
        <v>0</v>
      </c>
    </row>
    <row r="160" spans="1:65" s="2" customFormat="1" ht="24.2" customHeight="1">
      <c r="A160" s="33"/>
      <c r="B160" s="34"/>
      <c r="C160" s="194" t="s">
        <v>7</v>
      </c>
      <c r="D160" s="194" t="s">
        <v>141</v>
      </c>
      <c r="E160" s="195" t="s">
        <v>245</v>
      </c>
      <c r="F160" s="196" t="s">
        <v>246</v>
      </c>
      <c r="G160" s="197" t="s">
        <v>184</v>
      </c>
      <c r="H160" s="198">
        <v>17.042999999999999</v>
      </c>
      <c r="I160" s="199"/>
      <c r="J160" s="200">
        <f>ROUND(I160*H160,2)</f>
        <v>0</v>
      </c>
      <c r="K160" s="201"/>
      <c r="L160" s="38"/>
      <c r="M160" s="242" t="s">
        <v>1</v>
      </c>
      <c r="N160" s="243" t="s">
        <v>37</v>
      </c>
      <c r="O160" s="244"/>
      <c r="P160" s="245">
        <f>O160*H160</f>
        <v>0</v>
      </c>
      <c r="Q160" s="245">
        <v>0</v>
      </c>
      <c r="R160" s="245">
        <f>Q160*H160</f>
        <v>0</v>
      </c>
      <c r="S160" s="245">
        <v>0</v>
      </c>
      <c r="T160" s="246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6" t="s">
        <v>145</v>
      </c>
      <c r="AT160" s="206" t="s">
        <v>141</v>
      </c>
      <c r="AU160" s="206" t="s">
        <v>146</v>
      </c>
      <c r="AY160" s="16" t="s">
        <v>139</v>
      </c>
      <c r="BE160" s="207">
        <f>IF(N160="základná",J160,0)</f>
        <v>0</v>
      </c>
      <c r="BF160" s="207">
        <f>IF(N160="znížená",J160,0)</f>
        <v>0</v>
      </c>
      <c r="BG160" s="207">
        <f>IF(N160="zákl. prenesená",J160,0)</f>
        <v>0</v>
      </c>
      <c r="BH160" s="207">
        <f>IF(N160="zníž. prenesená",J160,0)</f>
        <v>0</v>
      </c>
      <c r="BI160" s="207">
        <f>IF(N160="nulová",J160,0)</f>
        <v>0</v>
      </c>
      <c r="BJ160" s="16" t="s">
        <v>146</v>
      </c>
      <c r="BK160" s="207">
        <f>ROUND(I160*H160,2)</f>
        <v>0</v>
      </c>
      <c r="BL160" s="16" t="s">
        <v>145</v>
      </c>
      <c r="BM160" s="206" t="s">
        <v>493</v>
      </c>
    </row>
    <row r="161" spans="1:31" s="2" customFormat="1" ht="6.95" customHeight="1">
      <c r="A161" s="33"/>
      <c r="B161" s="57"/>
      <c r="C161" s="58"/>
      <c r="D161" s="58"/>
      <c r="E161" s="58"/>
      <c r="F161" s="58"/>
      <c r="G161" s="58"/>
      <c r="H161" s="58"/>
      <c r="I161" s="58"/>
      <c r="J161" s="58"/>
      <c r="K161" s="58"/>
      <c r="L161" s="38"/>
      <c r="M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</sheetData>
  <sheetProtection algorithmName="SHA-512" hashValue="JE3k3EweB6QLYTAwvibjAbcaXHdAiLqPi5/YPESaRv5H0Yhhd+wWD7ytyhxJgnPCp/YsEJ6NYLVs40Aog2w8nQ==" saltValue="wEkh44pqnH8h6Tk2RyPyYO+arSTZciMznOt4Uin0dTiFUnzybJktrX8X2ODBxgXm7j81hO+dlOPKRNsDoggmSQ==" spinCount="100000" sheet="1" objects="1" scenarios="1" formatColumns="0" formatRows="0" autoFilter="0"/>
  <autoFilter ref="C121:K16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110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494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ROUND(J122,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ROUND((SUM(BE122:BE151)),  2)</f>
        <v>0</v>
      </c>
      <c r="G33" s="128"/>
      <c r="H33" s="128"/>
      <c r="I33" s="129">
        <v>0.2</v>
      </c>
      <c r="J33" s="127">
        <f>ROUND(((SUM(BE122:BE151))*I33),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ROUND((SUM(BF122:BF151)),  2)</f>
        <v>0</v>
      </c>
      <c r="G34" s="128"/>
      <c r="H34" s="128"/>
      <c r="I34" s="129">
        <v>0.2</v>
      </c>
      <c r="J34" s="127">
        <f>ROUND(((SUM(BF122:BF151))*I34),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ROUND((SUM(BG122:BG151)),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ROUND((SUM(BH122:BH151)),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ROUND((SUM(BI122:BI151)),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11 - Chodník a úprava trávnika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J122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J123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J124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J139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122</v>
      </c>
      <c r="E100" s="163"/>
      <c r="F100" s="163"/>
      <c r="G100" s="163"/>
      <c r="H100" s="163"/>
      <c r="I100" s="163"/>
      <c r="J100" s="164">
        <f>J142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123</v>
      </c>
      <c r="E101" s="163"/>
      <c r="F101" s="163"/>
      <c r="G101" s="163"/>
      <c r="H101" s="163"/>
      <c r="I101" s="163"/>
      <c r="J101" s="164">
        <f>J146</f>
        <v>0</v>
      </c>
      <c r="K101" s="161"/>
      <c r="L101" s="165"/>
    </row>
    <row r="102" spans="1:31" s="10" customFormat="1" ht="19.899999999999999" hidden="1" customHeight="1">
      <c r="B102" s="160"/>
      <c r="C102" s="161"/>
      <c r="D102" s="162" t="s">
        <v>124</v>
      </c>
      <c r="E102" s="163"/>
      <c r="F102" s="163"/>
      <c r="G102" s="163"/>
      <c r="H102" s="163"/>
      <c r="I102" s="163"/>
      <c r="J102" s="164">
        <f>J150</f>
        <v>0</v>
      </c>
      <c r="K102" s="161"/>
      <c r="L102" s="165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>
      <c r="A104" s="33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4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1.25" hidden="1"/>
    <row r="106" spans="1:31" ht="11.25" hidden="1"/>
    <row r="107" spans="1:31" ht="11.25" hidden="1"/>
    <row r="108" spans="1:31" s="2" customFormat="1" ht="6.95" customHeight="1">
      <c r="A108" s="33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125</v>
      </c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15</v>
      </c>
      <c r="D111" s="35"/>
      <c r="E111" s="35"/>
      <c r="F111" s="35"/>
      <c r="G111" s="35"/>
      <c r="H111" s="35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98" t="str">
        <f>E7</f>
        <v>Inkkluzívne ihrisko Brezno</v>
      </c>
      <c r="F112" s="299"/>
      <c r="G112" s="299"/>
      <c r="H112" s="299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112</v>
      </c>
      <c r="D113" s="35"/>
      <c r="E113" s="35"/>
      <c r="F113" s="35"/>
      <c r="G113" s="35"/>
      <c r="H113" s="35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1" t="str">
        <f>E9</f>
        <v>11 - Chodník a úprava trávnika</v>
      </c>
      <c r="F114" s="300"/>
      <c r="G114" s="300"/>
      <c r="H114" s="300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 xml:space="preserve"> </v>
      </c>
      <c r="G116" s="35"/>
      <c r="H116" s="35"/>
      <c r="I116" s="28" t="s">
        <v>21</v>
      </c>
      <c r="J116" s="69" t="str">
        <f>IF(J12="","",J12)</f>
        <v>Vyplň údaj</v>
      </c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22</v>
      </c>
      <c r="D118" s="35"/>
      <c r="E118" s="35"/>
      <c r="F118" s="26" t="str">
        <f>E15</f>
        <v xml:space="preserve"> </v>
      </c>
      <c r="G118" s="35"/>
      <c r="H118" s="35"/>
      <c r="I118" s="28" t="s">
        <v>27</v>
      </c>
      <c r="J118" s="31" t="str">
        <f>E21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25</v>
      </c>
      <c r="D119" s="35"/>
      <c r="E119" s="35"/>
      <c r="F119" s="26" t="str">
        <f>IF(E18="","",E18)</f>
        <v>Vyplň údaj</v>
      </c>
      <c r="G119" s="35"/>
      <c r="H119" s="35"/>
      <c r="I119" s="28" t="s">
        <v>29</v>
      </c>
      <c r="J119" s="31" t="str">
        <f>E24</f>
        <v xml:space="preserve"> </v>
      </c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4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6"/>
      <c r="B121" s="167"/>
      <c r="C121" s="168" t="s">
        <v>126</v>
      </c>
      <c r="D121" s="169" t="s">
        <v>56</v>
      </c>
      <c r="E121" s="169" t="s">
        <v>52</v>
      </c>
      <c r="F121" s="169" t="s">
        <v>53</v>
      </c>
      <c r="G121" s="169" t="s">
        <v>127</v>
      </c>
      <c r="H121" s="169" t="s">
        <v>128</v>
      </c>
      <c r="I121" s="169" t="s">
        <v>129</v>
      </c>
      <c r="J121" s="170" t="s">
        <v>116</v>
      </c>
      <c r="K121" s="171" t="s">
        <v>130</v>
      </c>
      <c r="L121" s="172"/>
      <c r="M121" s="78" t="s">
        <v>1</v>
      </c>
      <c r="N121" s="79" t="s">
        <v>35</v>
      </c>
      <c r="O121" s="79" t="s">
        <v>131</v>
      </c>
      <c r="P121" s="79" t="s">
        <v>132</v>
      </c>
      <c r="Q121" s="79" t="s">
        <v>133</v>
      </c>
      <c r="R121" s="79" t="s">
        <v>134</v>
      </c>
      <c r="S121" s="79" t="s">
        <v>135</v>
      </c>
      <c r="T121" s="80" t="s">
        <v>136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2" customFormat="1" ht="22.9" customHeight="1">
      <c r="A122" s="33"/>
      <c r="B122" s="34"/>
      <c r="C122" s="85" t="s">
        <v>117</v>
      </c>
      <c r="D122" s="35"/>
      <c r="E122" s="35"/>
      <c r="F122" s="35"/>
      <c r="G122" s="35"/>
      <c r="H122" s="35"/>
      <c r="I122" s="35"/>
      <c r="J122" s="173">
        <f>BK122</f>
        <v>0</v>
      </c>
      <c r="K122" s="35"/>
      <c r="L122" s="38"/>
      <c r="M122" s="81"/>
      <c r="N122" s="174"/>
      <c r="O122" s="82"/>
      <c r="P122" s="175">
        <f>P123</f>
        <v>0</v>
      </c>
      <c r="Q122" s="82"/>
      <c r="R122" s="175">
        <f>R123</f>
        <v>13.190377600000001</v>
      </c>
      <c r="S122" s="82"/>
      <c r="T122" s="176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70</v>
      </c>
      <c r="AU122" s="16" t="s">
        <v>118</v>
      </c>
      <c r="BK122" s="177">
        <f>BK123</f>
        <v>0</v>
      </c>
    </row>
    <row r="123" spans="1:65" s="12" customFormat="1" ht="25.9" customHeight="1">
      <c r="B123" s="178"/>
      <c r="C123" s="179"/>
      <c r="D123" s="180" t="s">
        <v>70</v>
      </c>
      <c r="E123" s="181" t="s">
        <v>137</v>
      </c>
      <c r="F123" s="181" t="s">
        <v>138</v>
      </c>
      <c r="G123" s="179"/>
      <c r="H123" s="179"/>
      <c r="I123" s="182"/>
      <c r="J123" s="183">
        <f>BK123</f>
        <v>0</v>
      </c>
      <c r="K123" s="179"/>
      <c r="L123" s="184"/>
      <c r="M123" s="185"/>
      <c r="N123" s="186"/>
      <c r="O123" s="186"/>
      <c r="P123" s="187">
        <f>P124+P139+P142+P146+P150</f>
        <v>0</v>
      </c>
      <c r="Q123" s="186"/>
      <c r="R123" s="187">
        <f>R124+R139+R142+R146+R150</f>
        <v>13.190377600000001</v>
      </c>
      <c r="S123" s="186"/>
      <c r="T123" s="188">
        <f>T124+T139+T142+T146+T150</f>
        <v>0</v>
      </c>
      <c r="AR123" s="189" t="s">
        <v>79</v>
      </c>
      <c r="AT123" s="190" t="s">
        <v>70</v>
      </c>
      <c r="AU123" s="190" t="s">
        <v>71</v>
      </c>
      <c r="AY123" s="189" t="s">
        <v>139</v>
      </c>
      <c r="BK123" s="191">
        <f>BK124+BK139+BK142+BK146+BK150</f>
        <v>0</v>
      </c>
    </row>
    <row r="124" spans="1:65" s="12" customFormat="1" ht="22.9" customHeight="1">
      <c r="B124" s="178"/>
      <c r="C124" s="179"/>
      <c r="D124" s="180" t="s">
        <v>70</v>
      </c>
      <c r="E124" s="192" t="s">
        <v>79</v>
      </c>
      <c r="F124" s="192" t="s">
        <v>140</v>
      </c>
      <c r="G124" s="179"/>
      <c r="H124" s="179"/>
      <c r="I124" s="182"/>
      <c r="J124" s="193">
        <f>BK124</f>
        <v>0</v>
      </c>
      <c r="K124" s="179"/>
      <c r="L124" s="184"/>
      <c r="M124" s="185"/>
      <c r="N124" s="186"/>
      <c r="O124" s="186"/>
      <c r="P124" s="187">
        <f>SUM(P125:P138)</f>
        <v>0</v>
      </c>
      <c r="Q124" s="186"/>
      <c r="R124" s="187">
        <f>SUM(R125:R138)</f>
        <v>0.36017300000000008</v>
      </c>
      <c r="S124" s="186"/>
      <c r="T124" s="188">
        <f>SUM(T125:T138)</f>
        <v>0</v>
      </c>
      <c r="AR124" s="189" t="s">
        <v>79</v>
      </c>
      <c r="AT124" s="190" t="s">
        <v>70</v>
      </c>
      <c r="AU124" s="190" t="s">
        <v>79</v>
      </c>
      <c r="AY124" s="189" t="s">
        <v>139</v>
      </c>
      <c r="BK124" s="191">
        <f>SUM(BK125:BK138)</f>
        <v>0</v>
      </c>
    </row>
    <row r="125" spans="1:65" s="2" customFormat="1" ht="33" customHeight="1">
      <c r="A125" s="33"/>
      <c r="B125" s="34"/>
      <c r="C125" s="194" t="s">
        <v>79</v>
      </c>
      <c r="D125" s="194" t="s">
        <v>141</v>
      </c>
      <c r="E125" s="195" t="s">
        <v>142</v>
      </c>
      <c r="F125" s="196" t="s">
        <v>143</v>
      </c>
      <c r="G125" s="197" t="s">
        <v>144</v>
      </c>
      <c r="H125" s="198">
        <v>3.1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37</v>
      </c>
      <c r="O125" s="74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145</v>
      </c>
      <c r="AT125" s="206" t="s">
        <v>141</v>
      </c>
      <c r="AU125" s="206" t="s">
        <v>146</v>
      </c>
      <c r="AY125" s="16" t="s">
        <v>139</v>
      </c>
      <c r="BE125" s="207">
        <f>IF(N125="základná",J125,0)</f>
        <v>0</v>
      </c>
      <c r="BF125" s="207">
        <f>IF(N125="znížená",J125,0)</f>
        <v>0</v>
      </c>
      <c r="BG125" s="207">
        <f>IF(N125="zákl. prenesená",J125,0)</f>
        <v>0</v>
      </c>
      <c r="BH125" s="207">
        <f>IF(N125="zníž. prenesená",J125,0)</f>
        <v>0</v>
      </c>
      <c r="BI125" s="207">
        <f>IF(N125="nulová",J125,0)</f>
        <v>0</v>
      </c>
      <c r="BJ125" s="16" t="s">
        <v>146</v>
      </c>
      <c r="BK125" s="207">
        <f>ROUND(I125*H125,2)</f>
        <v>0</v>
      </c>
      <c r="BL125" s="16" t="s">
        <v>145</v>
      </c>
      <c r="BM125" s="206" t="s">
        <v>495</v>
      </c>
    </row>
    <row r="126" spans="1:65" s="13" customFormat="1" ht="11.25">
      <c r="B126" s="208"/>
      <c r="C126" s="209"/>
      <c r="D126" s="210" t="s">
        <v>148</v>
      </c>
      <c r="E126" s="211" t="s">
        <v>1</v>
      </c>
      <c r="F126" s="212" t="s">
        <v>496</v>
      </c>
      <c r="G126" s="209"/>
      <c r="H126" s="213">
        <v>3.1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148</v>
      </c>
      <c r="AU126" s="219" t="s">
        <v>146</v>
      </c>
      <c r="AV126" s="13" t="s">
        <v>146</v>
      </c>
      <c r="AW126" s="13" t="s">
        <v>28</v>
      </c>
      <c r="AX126" s="13" t="s">
        <v>79</v>
      </c>
      <c r="AY126" s="219" t="s">
        <v>139</v>
      </c>
    </row>
    <row r="127" spans="1:65" s="2" customFormat="1" ht="24.2" customHeight="1">
      <c r="A127" s="33"/>
      <c r="B127" s="34"/>
      <c r="C127" s="194" t="s">
        <v>146</v>
      </c>
      <c r="D127" s="194" t="s">
        <v>141</v>
      </c>
      <c r="E127" s="195" t="s">
        <v>152</v>
      </c>
      <c r="F127" s="196" t="s">
        <v>153</v>
      </c>
      <c r="G127" s="197" t="s">
        <v>144</v>
      </c>
      <c r="H127" s="198">
        <v>1.55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37</v>
      </c>
      <c r="O127" s="7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145</v>
      </c>
      <c r="AT127" s="206" t="s">
        <v>141</v>
      </c>
      <c r="AU127" s="206" t="s">
        <v>146</v>
      </c>
      <c r="AY127" s="16" t="s">
        <v>139</v>
      </c>
      <c r="BE127" s="207">
        <f>IF(N127="základná",J127,0)</f>
        <v>0</v>
      </c>
      <c r="BF127" s="207">
        <f>IF(N127="znížená",J127,0)</f>
        <v>0</v>
      </c>
      <c r="BG127" s="207">
        <f>IF(N127="zákl. prenesená",J127,0)</f>
        <v>0</v>
      </c>
      <c r="BH127" s="207">
        <f>IF(N127="zníž. prenesená",J127,0)</f>
        <v>0</v>
      </c>
      <c r="BI127" s="207">
        <f>IF(N127="nulová",J127,0)</f>
        <v>0</v>
      </c>
      <c r="BJ127" s="16" t="s">
        <v>146</v>
      </c>
      <c r="BK127" s="207">
        <f>ROUND(I127*H127,2)</f>
        <v>0</v>
      </c>
      <c r="BL127" s="16" t="s">
        <v>145</v>
      </c>
      <c r="BM127" s="206" t="s">
        <v>497</v>
      </c>
    </row>
    <row r="128" spans="1:65" s="13" customFormat="1" ht="11.25">
      <c r="B128" s="208"/>
      <c r="C128" s="209"/>
      <c r="D128" s="210" t="s">
        <v>148</v>
      </c>
      <c r="E128" s="211" t="s">
        <v>1</v>
      </c>
      <c r="F128" s="212" t="s">
        <v>498</v>
      </c>
      <c r="G128" s="209"/>
      <c r="H128" s="213">
        <v>1.55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148</v>
      </c>
      <c r="AU128" s="219" t="s">
        <v>146</v>
      </c>
      <c r="AV128" s="13" t="s">
        <v>146</v>
      </c>
      <c r="AW128" s="13" t="s">
        <v>28</v>
      </c>
      <c r="AX128" s="13" t="s">
        <v>79</v>
      </c>
      <c r="AY128" s="219" t="s">
        <v>139</v>
      </c>
    </row>
    <row r="129" spans="1:65" s="2" customFormat="1" ht="24.2" customHeight="1">
      <c r="A129" s="33"/>
      <c r="B129" s="34"/>
      <c r="C129" s="194" t="s">
        <v>157</v>
      </c>
      <c r="D129" s="194" t="s">
        <v>141</v>
      </c>
      <c r="E129" s="195" t="s">
        <v>158</v>
      </c>
      <c r="F129" s="196" t="s">
        <v>159</v>
      </c>
      <c r="G129" s="197" t="s">
        <v>144</v>
      </c>
      <c r="H129" s="198">
        <v>1.55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>IF(N129="základná",J129,0)</f>
        <v>0</v>
      </c>
      <c r="BF129" s="207">
        <f>IF(N129="znížená",J129,0)</f>
        <v>0</v>
      </c>
      <c r="BG129" s="207">
        <f>IF(N129="zákl. prenesená",J129,0)</f>
        <v>0</v>
      </c>
      <c r="BH129" s="207">
        <f>IF(N129="zníž. prenesená",J129,0)</f>
        <v>0</v>
      </c>
      <c r="BI129" s="207">
        <f>IF(N129="nulová",J129,0)</f>
        <v>0</v>
      </c>
      <c r="BJ129" s="16" t="s">
        <v>146</v>
      </c>
      <c r="BK129" s="207">
        <f>ROUND(I129*H129,2)</f>
        <v>0</v>
      </c>
      <c r="BL129" s="16" t="s">
        <v>145</v>
      </c>
      <c r="BM129" s="206" t="s">
        <v>499</v>
      </c>
    </row>
    <row r="130" spans="1:65" s="2" customFormat="1" ht="24.2" customHeight="1">
      <c r="A130" s="33"/>
      <c r="B130" s="34"/>
      <c r="C130" s="194" t="s">
        <v>145</v>
      </c>
      <c r="D130" s="194" t="s">
        <v>141</v>
      </c>
      <c r="E130" s="195" t="s">
        <v>170</v>
      </c>
      <c r="F130" s="196" t="s">
        <v>171</v>
      </c>
      <c r="G130" s="197" t="s">
        <v>144</v>
      </c>
      <c r="H130" s="198">
        <v>1.55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37</v>
      </c>
      <c r="O130" s="74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145</v>
      </c>
      <c r="AT130" s="206" t="s">
        <v>141</v>
      </c>
      <c r="AU130" s="206" t="s">
        <v>146</v>
      </c>
      <c r="AY130" s="16" t="s">
        <v>139</v>
      </c>
      <c r="BE130" s="207">
        <f>IF(N130="základná",J130,0)</f>
        <v>0</v>
      </c>
      <c r="BF130" s="207">
        <f>IF(N130="znížená",J130,0)</f>
        <v>0</v>
      </c>
      <c r="BG130" s="207">
        <f>IF(N130="zákl. prenesená",J130,0)</f>
        <v>0</v>
      </c>
      <c r="BH130" s="207">
        <f>IF(N130="zníž. prenesená",J130,0)</f>
        <v>0</v>
      </c>
      <c r="BI130" s="207">
        <f>IF(N130="nulová",J130,0)</f>
        <v>0</v>
      </c>
      <c r="BJ130" s="16" t="s">
        <v>146</v>
      </c>
      <c r="BK130" s="207">
        <f>ROUND(I130*H130,2)</f>
        <v>0</v>
      </c>
      <c r="BL130" s="16" t="s">
        <v>145</v>
      </c>
      <c r="BM130" s="206" t="s">
        <v>500</v>
      </c>
    </row>
    <row r="131" spans="1:65" s="2" customFormat="1" ht="33" customHeight="1">
      <c r="A131" s="33"/>
      <c r="B131" s="34"/>
      <c r="C131" s="194" t="s">
        <v>165</v>
      </c>
      <c r="D131" s="194" t="s">
        <v>141</v>
      </c>
      <c r="E131" s="195" t="s">
        <v>174</v>
      </c>
      <c r="F131" s="196" t="s">
        <v>175</v>
      </c>
      <c r="G131" s="197" t="s">
        <v>144</v>
      </c>
      <c r="H131" s="198">
        <v>1.55</v>
      </c>
      <c r="I131" s="199"/>
      <c r="J131" s="200">
        <f>ROUND(I131*H131,2)</f>
        <v>0</v>
      </c>
      <c r="K131" s="201"/>
      <c r="L131" s="38"/>
      <c r="M131" s="202" t="s">
        <v>1</v>
      </c>
      <c r="N131" s="203" t="s">
        <v>37</v>
      </c>
      <c r="O131" s="74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145</v>
      </c>
      <c r="AT131" s="206" t="s">
        <v>141</v>
      </c>
      <c r="AU131" s="206" t="s">
        <v>146</v>
      </c>
      <c r="AY131" s="16" t="s">
        <v>139</v>
      </c>
      <c r="BE131" s="207">
        <f>IF(N131="základná",J131,0)</f>
        <v>0</v>
      </c>
      <c r="BF131" s="207">
        <f>IF(N131="znížená",J131,0)</f>
        <v>0</v>
      </c>
      <c r="BG131" s="207">
        <f>IF(N131="zákl. prenesená",J131,0)</f>
        <v>0</v>
      </c>
      <c r="BH131" s="207">
        <f>IF(N131="zníž. prenesená",J131,0)</f>
        <v>0</v>
      </c>
      <c r="BI131" s="207">
        <f>IF(N131="nulová",J131,0)</f>
        <v>0</v>
      </c>
      <c r="BJ131" s="16" t="s">
        <v>146</v>
      </c>
      <c r="BK131" s="207">
        <f>ROUND(I131*H131,2)</f>
        <v>0</v>
      </c>
      <c r="BL131" s="16" t="s">
        <v>145</v>
      </c>
      <c r="BM131" s="206" t="s">
        <v>501</v>
      </c>
    </row>
    <row r="132" spans="1:65" s="2" customFormat="1" ht="16.5" customHeight="1">
      <c r="A132" s="33"/>
      <c r="B132" s="34"/>
      <c r="C132" s="194" t="s">
        <v>169</v>
      </c>
      <c r="D132" s="194" t="s">
        <v>141</v>
      </c>
      <c r="E132" s="195" t="s">
        <v>178</v>
      </c>
      <c r="F132" s="196" t="s">
        <v>179</v>
      </c>
      <c r="G132" s="197" t="s">
        <v>144</v>
      </c>
      <c r="H132" s="198">
        <v>1.55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37</v>
      </c>
      <c r="O132" s="74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145</v>
      </c>
      <c r="AT132" s="206" t="s">
        <v>141</v>
      </c>
      <c r="AU132" s="206" t="s">
        <v>146</v>
      </c>
      <c r="AY132" s="16" t="s">
        <v>139</v>
      </c>
      <c r="BE132" s="207">
        <f>IF(N132="základná",J132,0)</f>
        <v>0</v>
      </c>
      <c r="BF132" s="207">
        <f>IF(N132="znížená",J132,0)</f>
        <v>0</v>
      </c>
      <c r="BG132" s="207">
        <f>IF(N132="zákl. prenesená",J132,0)</f>
        <v>0</v>
      </c>
      <c r="BH132" s="207">
        <f>IF(N132="zníž. prenesená",J132,0)</f>
        <v>0</v>
      </c>
      <c r="BI132" s="207">
        <f>IF(N132="nulová",J132,0)</f>
        <v>0</v>
      </c>
      <c r="BJ132" s="16" t="s">
        <v>146</v>
      </c>
      <c r="BK132" s="207">
        <f>ROUND(I132*H132,2)</f>
        <v>0</v>
      </c>
      <c r="BL132" s="16" t="s">
        <v>145</v>
      </c>
      <c r="BM132" s="206" t="s">
        <v>502</v>
      </c>
    </row>
    <row r="133" spans="1:65" s="2" customFormat="1" ht="24.2" customHeight="1">
      <c r="A133" s="33"/>
      <c r="B133" s="34"/>
      <c r="C133" s="194" t="s">
        <v>173</v>
      </c>
      <c r="D133" s="194" t="s">
        <v>141</v>
      </c>
      <c r="E133" s="195" t="s">
        <v>182</v>
      </c>
      <c r="F133" s="196" t="s">
        <v>183</v>
      </c>
      <c r="G133" s="197" t="s">
        <v>184</v>
      </c>
      <c r="H133" s="198">
        <v>2.6349999999999998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37</v>
      </c>
      <c r="O133" s="74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>IF(N133="základná",J133,0)</f>
        <v>0</v>
      </c>
      <c r="BF133" s="207">
        <f>IF(N133="znížená",J133,0)</f>
        <v>0</v>
      </c>
      <c r="BG133" s="207">
        <f>IF(N133="zákl. prenesená",J133,0)</f>
        <v>0</v>
      </c>
      <c r="BH133" s="207">
        <f>IF(N133="zníž. prenesená",J133,0)</f>
        <v>0</v>
      </c>
      <c r="BI133" s="207">
        <f>IF(N133="nulová",J133,0)</f>
        <v>0</v>
      </c>
      <c r="BJ133" s="16" t="s">
        <v>146</v>
      </c>
      <c r="BK133" s="207">
        <f>ROUND(I133*H133,2)</f>
        <v>0</v>
      </c>
      <c r="BL133" s="16" t="s">
        <v>145</v>
      </c>
      <c r="BM133" s="206" t="s">
        <v>503</v>
      </c>
    </row>
    <row r="134" spans="1:65" s="13" customFormat="1" ht="11.25">
      <c r="B134" s="208"/>
      <c r="C134" s="209"/>
      <c r="D134" s="210" t="s">
        <v>148</v>
      </c>
      <c r="E134" s="211" t="s">
        <v>1</v>
      </c>
      <c r="F134" s="212" t="s">
        <v>504</v>
      </c>
      <c r="G134" s="209"/>
      <c r="H134" s="213">
        <v>2.6349999999999998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148</v>
      </c>
      <c r="AU134" s="219" t="s">
        <v>146</v>
      </c>
      <c r="AV134" s="13" t="s">
        <v>146</v>
      </c>
      <c r="AW134" s="13" t="s">
        <v>28</v>
      </c>
      <c r="AX134" s="13" t="s">
        <v>79</v>
      </c>
      <c r="AY134" s="219" t="s">
        <v>139</v>
      </c>
    </row>
    <row r="135" spans="1:65" s="2" customFormat="1" ht="24.2" customHeight="1">
      <c r="A135" s="33"/>
      <c r="B135" s="34"/>
      <c r="C135" s="194" t="s">
        <v>177</v>
      </c>
      <c r="D135" s="194" t="s">
        <v>141</v>
      </c>
      <c r="E135" s="195" t="s">
        <v>505</v>
      </c>
      <c r="F135" s="196" t="s">
        <v>506</v>
      </c>
      <c r="G135" s="197" t="s">
        <v>193</v>
      </c>
      <c r="H135" s="198">
        <v>536.85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37</v>
      </c>
      <c r="O135" s="74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>IF(N135="základná",J135,0)</f>
        <v>0</v>
      </c>
      <c r="BF135" s="207">
        <f>IF(N135="znížená",J135,0)</f>
        <v>0</v>
      </c>
      <c r="BG135" s="207">
        <f>IF(N135="zákl. prenesená",J135,0)</f>
        <v>0</v>
      </c>
      <c r="BH135" s="207">
        <f>IF(N135="zníž. prenesená",J135,0)</f>
        <v>0</v>
      </c>
      <c r="BI135" s="207">
        <f>IF(N135="nulová",J135,0)</f>
        <v>0</v>
      </c>
      <c r="BJ135" s="16" t="s">
        <v>146</v>
      </c>
      <c r="BK135" s="207">
        <f>ROUND(I135*H135,2)</f>
        <v>0</v>
      </c>
      <c r="BL135" s="16" t="s">
        <v>145</v>
      </c>
      <c r="BM135" s="206" t="s">
        <v>507</v>
      </c>
    </row>
    <row r="136" spans="1:65" s="2" customFormat="1" ht="16.5" customHeight="1">
      <c r="A136" s="33"/>
      <c r="B136" s="34"/>
      <c r="C136" s="194" t="s">
        <v>181</v>
      </c>
      <c r="D136" s="194" t="s">
        <v>141</v>
      </c>
      <c r="E136" s="195" t="s">
        <v>508</v>
      </c>
      <c r="F136" s="196" t="s">
        <v>509</v>
      </c>
      <c r="G136" s="197" t="s">
        <v>193</v>
      </c>
      <c r="H136" s="198">
        <v>536.85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37</v>
      </c>
      <c r="O136" s="74"/>
      <c r="P136" s="204">
        <f>O136*H136</f>
        <v>0</v>
      </c>
      <c r="Q136" s="204">
        <v>6.4000000000000005E-4</v>
      </c>
      <c r="R136" s="204">
        <f>Q136*H136</f>
        <v>0.34358400000000006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145</v>
      </c>
      <c r="AT136" s="206" t="s">
        <v>141</v>
      </c>
      <c r="AU136" s="206" t="s">
        <v>146</v>
      </c>
      <c r="AY136" s="16" t="s">
        <v>139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6" t="s">
        <v>146</v>
      </c>
      <c r="BK136" s="207">
        <f>ROUND(I136*H136,2)</f>
        <v>0</v>
      </c>
      <c r="BL136" s="16" t="s">
        <v>145</v>
      </c>
      <c r="BM136" s="206" t="s">
        <v>510</v>
      </c>
    </row>
    <row r="137" spans="1:65" s="2" customFormat="1" ht="16.5" customHeight="1">
      <c r="A137" s="33"/>
      <c r="B137" s="34"/>
      <c r="C137" s="231" t="s">
        <v>105</v>
      </c>
      <c r="D137" s="231" t="s">
        <v>198</v>
      </c>
      <c r="E137" s="232" t="s">
        <v>511</v>
      </c>
      <c r="F137" s="233" t="s">
        <v>512</v>
      </c>
      <c r="G137" s="234" t="s">
        <v>513</v>
      </c>
      <c r="H137" s="235">
        <v>16.588999999999999</v>
      </c>
      <c r="I137" s="236"/>
      <c r="J137" s="237">
        <f>ROUND(I137*H137,2)</f>
        <v>0</v>
      </c>
      <c r="K137" s="238"/>
      <c r="L137" s="239"/>
      <c r="M137" s="240" t="s">
        <v>1</v>
      </c>
      <c r="N137" s="241" t="s">
        <v>37</v>
      </c>
      <c r="O137" s="74"/>
      <c r="P137" s="204">
        <f>O137*H137</f>
        <v>0</v>
      </c>
      <c r="Q137" s="204">
        <v>1E-3</v>
      </c>
      <c r="R137" s="204">
        <f>Q137*H137</f>
        <v>1.6589E-2</v>
      </c>
      <c r="S137" s="204">
        <v>0</v>
      </c>
      <c r="T137" s="20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177</v>
      </c>
      <c r="AT137" s="206" t="s">
        <v>198</v>
      </c>
      <c r="AU137" s="206" t="s">
        <v>146</v>
      </c>
      <c r="AY137" s="16" t="s">
        <v>139</v>
      </c>
      <c r="BE137" s="207">
        <f>IF(N137="základná",J137,0)</f>
        <v>0</v>
      </c>
      <c r="BF137" s="207">
        <f>IF(N137="znížená",J137,0)</f>
        <v>0</v>
      </c>
      <c r="BG137" s="207">
        <f>IF(N137="zákl. prenesená",J137,0)</f>
        <v>0</v>
      </c>
      <c r="BH137" s="207">
        <f>IF(N137="zníž. prenesená",J137,0)</f>
        <v>0</v>
      </c>
      <c r="BI137" s="207">
        <f>IF(N137="nulová",J137,0)</f>
        <v>0</v>
      </c>
      <c r="BJ137" s="16" t="s">
        <v>146</v>
      </c>
      <c r="BK137" s="207">
        <f>ROUND(I137*H137,2)</f>
        <v>0</v>
      </c>
      <c r="BL137" s="16" t="s">
        <v>145</v>
      </c>
      <c r="BM137" s="206" t="s">
        <v>514</v>
      </c>
    </row>
    <row r="138" spans="1:65" s="13" customFormat="1" ht="11.25">
      <c r="B138" s="208"/>
      <c r="C138" s="209"/>
      <c r="D138" s="210" t="s">
        <v>148</v>
      </c>
      <c r="E138" s="209"/>
      <c r="F138" s="212" t="s">
        <v>515</v>
      </c>
      <c r="G138" s="209"/>
      <c r="H138" s="213">
        <v>16.588999999999999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148</v>
      </c>
      <c r="AU138" s="219" t="s">
        <v>146</v>
      </c>
      <c r="AV138" s="13" t="s">
        <v>146</v>
      </c>
      <c r="AW138" s="13" t="s">
        <v>4</v>
      </c>
      <c r="AX138" s="13" t="s">
        <v>79</v>
      </c>
      <c r="AY138" s="219" t="s">
        <v>139</v>
      </c>
    </row>
    <row r="139" spans="1:65" s="12" customFormat="1" ht="22.9" customHeight="1">
      <c r="B139" s="178"/>
      <c r="C139" s="179"/>
      <c r="D139" s="180" t="s">
        <v>70</v>
      </c>
      <c r="E139" s="192" t="s">
        <v>146</v>
      </c>
      <c r="F139" s="192" t="s">
        <v>187</v>
      </c>
      <c r="G139" s="179"/>
      <c r="H139" s="179"/>
      <c r="I139" s="182"/>
      <c r="J139" s="193">
        <f>BK139</f>
        <v>0</v>
      </c>
      <c r="K139" s="179"/>
      <c r="L139" s="184"/>
      <c r="M139" s="185"/>
      <c r="N139" s="186"/>
      <c r="O139" s="186"/>
      <c r="P139" s="187">
        <f>SUM(P140:P141)</f>
        <v>0</v>
      </c>
      <c r="Q139" s="186"/>
      <c r="R139" s="187">
        <f>SUM(R140:R141)</f>
        <v>5.1149999999999998E-3</v>
      </c>
      <c r="S139" s="186"/>
      <c r="T139" s="188">
        <f>SUM(T140:T141)</f>
        <v>0</v>
      </c>
      <c r="AR139" s="189" t="s">
        <v>79</v>
      </c>
      <c r="AT139" s="190" t="s">
        <v>70</v>
      </c>
      <c r="AU139" s="190" t="s">
        <v>79</v>
      </c>
      <c r="AY139" s="189" t="s">
        <v>139</v>
      </c>
      <c r="BK139" s="191">
        <f>SUM(BK140:BK141)</f>
        <v>0</v>
      </c>
    </row>
    <row r="140" spans="1:65" s="2" customFormat="1" ht="24.2" customHeight="1">
      <c r="A140" s="33"/>
      <c r="B140" s="34"/>
      <c r="C140" s="194" t="s">
        <v>108</v>
      </c>
      <c r="D140" s="194" t="s">
        <v>141</v>
      </c>
      <c r="E140" s="195" t="s">
        <v>191</v>
      </c>
      <c r="F140" s="196" t="s">
        <v>192</v>
      </c>
      <c r="G140" s="197" t="s">
        <v>193</v>
      </c>
      <c r="H140" s="198">
        <v>15.5</v>
      </c>
      <c r="I140" s="199"/>
      <c r="J140" s="200">
        <f>ROUND(I140*H140,2)</f>
        <v>0</v>
      </c>
      <c r="K140" s="201"/>
      <c r="L140" s="38"/>
      <c r="M140" s="202" t="s">
        <v>1</v>
      </c>
      <c r="N140" s="203" t="s">
        <v>37</v>
      </c>
      <c r="O140" s="74"/>
      <c r="P140" s="204">
        <f>O140*H140</f>
        <v>0</v>
      </c>
      <c r="Q140" s="204">
        <v>3.0000000000000001E-5</v>
      </c>
      <c r="R140" s="204">
        <f>Q140*H140</f>
        <v>4.6500000000000003E-4</v>
      </c>
      <c r="S140" s="204">
        <v>0</v>
      </c>
      <c r="T140" s="20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145</v>
      </c>
      <c r="AT140" s="206" t="s">
        <v>141</v>
      </c>
      <c r="AU140" s="206" t="s">
        <v>146</v>
      </c>
      <c r="AY140" s="16" t="s">
        <v>139</v>
      </c>
      <c r="BE140" s="207">
        <f>IF(N140="základná",J140,0)</f>
        <v>0</v>
      </c>
      <c r="BF140" s="207">
        <f>IF(N140="znížená",J140,0)</f>
        <v>0</v>
      </c>
      <c r="BG140" s="207">
        <f>IF(N140="zákl. prenesená",J140,0)</f>
        <v>0</v>
      </c>
      <c r="BH140" s="207">
        <f>IF(N140="zníž. prenesená",J140,0)</f>
        <v>0</v>
      </c>
      <c r="BI140" s="207">
        <f>IF(N140="nulová",J140,0)</f>
        <v>0</v>
      </c>
      <c r="BJ140" s="16" t="s">
        <v>146</v>
      </c>
      <c r="BK140" s="207">
        <f>ROUND(I140*H140,2)</f>
        <v>0</v>
      </c>
      <c r="BL140" s="16" t="s">
        <v>145</v>
      </c>
      <c r="BM140" s="206" t="s">
        <v>516</v>
      </c>
    </row>
    <row r="141" spans="1:65" s="2" customFormat="1" ht="16.5" customHeight="1">
      <c r="A141" s="33"/>
      <c r="B141" s="34"/>
      <c r="C141" s="231" t="s">
        <v>197</v>
      </c>
      <c r="D141" s="231" t="s">
        <v>198</v>
      </c>
      <c r="E141" s="232" t="s">
        <v>199</v>
      </c>
      <c r="F141" s="233" t="s">
        <v>200</v>
      </c>
      <c r="G141" s="234" t="s">
        <v>193</v>
      </c>
      <c r="H141" s="235">
        <v>15.5</v>
      </c>
      <c r="I141" s="236"/>
      <c r="J141" s="237">
        <f>ROUND(I141*H141,2)</f>
        <v>0</v>
      </c>
      <c r="K141" s="238"/>
      <c r="L141" s="239"/>
      <c r="M141" s="240" t="s">
        <v>1</v>
      </c>
      <c r="N141" s="241" t="s">
        <v>37</v>
      </c>
      <c r="O141" s="74"/>
      <c r="P141" s="204">
        <f>O141*H141</f>
        <v>0</v>
      </c>
      <c r="Q141" s="204">
        <v>2.9999999999999997E-4</v>
      </c>
      <c r="R141" s="204">
        <f>Q141*H141</f>
        <v>4.6499999999999996E-3</v>
      </c>
      <c r="S141" s="204">
        <v>0</v>
      </c>
      <c r="T141" s="20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177</v>
      </c>
      <c r="AT141" s="206" t="s">
        <v>198</v>
      </c>
      <c r="AU141" s="206" t="s">
        <v>146</v>
      </c>
      <c r="AY141" s="16" t="s">
        <v>139</v>
      </c>
      <c r="BE141" s="207">
        <f>IF(N141="základná",J141,0)</f>
        <v>0</v>
      </c>
      <c r="BF141" s="207">
        <f>IF(N141="znížená",J141,0)</f>
        <v>0</v>
      </c>
      <c r="BG141" s="207">
        <f>IF(N141="zákl. prenesená",J141,0)</f>
        <v>0</v>
      </c>
      <c r="BH141" s="207">
        <f>IF(N141="zníž. prenesená",J141,0)</f>
        <v>0</v>
      </c>
      <c r="BI141" s="207">
        <f>IF(N141="nulová",J141,0)</f>
        <v>0</v>
      </c>
      <c r="BJ141" s="16" t="s">
        <v>146</v>
      </c>
      <c r="BK141" s="207">
        <f>ROUND(I141*H141,2)</f>
        <v>0</v>
      </c>
      <c r="BL141" s="16" t="s">
        <v>145</v>
      </c>
      <c r="BM141" s="206" t="s">
        <v>517</v>
      </c>
    </row>
    <row r="142" spans="1:65" s="12" customFormat="1" ht="22.9" customHeight="1">
      <c r="B142" s="178"/>
      <c r="C142" s="179"/>
      <c r="D142" s="180" t="s">
        <v>70</v>
      </c>
      <c r="E142" s="192" t="s">
        <v>165</v>
      </c>
      <c r="F142" s="192" t="s">
        <v>203</v>
      </c>
      <c r="G142" s="179"/>
      <c r="H142" s="179"/>
      <c r="I142" s="182"/>
      <c r="J142" s="193">
        <f>BK142</f>
        <v>0</v>
      </c>
      <c r="K142" s="179"/>
      <c r="L142" s="184"/>
      <c r="M142" s="185"/>
      <c r="N142" s="186"/>
      <c r="O142" s="186"/>
      <c r="P142" s="187">
        <f>SUM(P143:P145)</f>
        <v>0</v>
      </c>
      <c r="Q142" s="186"/>
      <c r="R142" s="187">
        <f>SUM(R143:R145)</f>
        <v>9.1961500000000012</v>
      </c>
      <c r="S142" s="186"/>
      <c r="T142" s="188">
        <f>SUM(T143:T145)</f>
        <v>0</v>
      </c>
      <c r="AR142" s="189" t="s">
        <v>79</v>
      </c>
      <c r="AT142" s="190" t="s">
        <v>70</v>
      </c>
      <c r="AU142" s="190" t="s">
        <v>79</v>
      </c>
      <c r="AY142" s="189" t="s">
        <v>139</v>
      </c>
      <c r="BK142" s="191">
        <f>SUM(BK143:BK145)</f>
        <v>0</v>
      </c>
    </row>
    <row r="143" spans="1:65" s="2" customFormat="1" ht="24.2" customHeight="1">
      <c r="A143" s="33"/>
      <c r="B143" s="34"/>
      <c r="C143" s="194" t="s">
        <v>204</v>
      </c>
      <c r="D143" s="194" t="s">
        <v>141</v>
      </c>
      <c r="E143" s="195" t="s">
        <v>205</v>
      </c>
      <c r="F143" s="196" t="s">
        <v>206</v>
      </c>
      <c r="G143" s="197" t="s">
        <v>193</v>
      </c>
      <c r="H143" s="198">
        <v>15.5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37</v>
      </c>
      <c r="O143" s="74"/>
      <c r="P143" s="204">
        <f>O143*H143</f>
        <v>0</v>
      </c>
      <c r="Q143" s="204">
        <v>0.37080000000000002</v>
      </c>
      <c r="R143" s="204">
        <f>Q143*H143</f>
        <v>5.7474000000000007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145</v>
      </c>
      <c r="AT143" s="206" t="s">
        <v>141</v>
      </c>
      <c r="AU143" s="206" t="s">
        <v>146</v>
      </c>
      <c r="AY143" s="16" t="s">
        <v>139</v>
      </c>
      <c r="BE143" s="207">
        <f>IF(N143="základná",J143,0)</f>
        <v>0</v>
      </c>
      <c r="BF143" s="207">
        <f>IF(N143="znížená",J143,0)</f>
        <v>0</v>
      </c>
      <c r="BG143" s="207">
        <f>IF(N143="zákl. prenesená",J143,0)</f>
        <v>0</v>
      </c>
      <c r="BH143" s="207">
        <f>IF(N143="zníž. prenesená",J143,0)</f>
        <v>0</v>
      </c>
      <c r="BI143" s="207">
        <f>IF(N143="nulová",J143,0)</f>
        <v>0</v>
      </c>
      <c r="BJ143" s="16" t="s">
        <v>146</v>
      </c>
      <c r="BK143" s="207">
        <f>ROUND(I143*H143,2)</f>
        <v>0</v>
      </c>
      <c r="BL143" s="16" t="s">
        <v>145</v>
      </c>
      <c r="BM143" s="206" t="s">
        <v>518</v>
      </c>
    </row>
    <row r="144" spans="1:65" s="2" customFormat="1" ht="37.9" customHeight="1">
      <c r="A144" s="33"/>
      <c r="B144" s="34"/>
      <c r="C144" s="194" t="s">
        <v>208</v>
      </c>
      <c r="D144" s="194" t="s">
        <v>141</v>
      </c>
      <c r="E144" s="195" t="s">
        <v>209</v>
      </c>
      <c r="F144" s="196" t="s">
        <v>210</v>
      </c>
      <c r="G144" s="197" t="s">
        <v>193</v>
      </c>
      <c r="H144" s="198">
        <v>15.5</v>
      </c>
      <c r="I144" s="199"/>
      <c r="J144" s="200">
        <f>ROUND(I144*H144,2)</f>
        <v>0</v>
      </c>
      <c r="K144" s="201"/>
      <c r="L144" s="38"/>
      <c r="M144" s="202" t="s">
        <v>1</v>
      </c>
      <c r="N144" s="203" t="s">
        <v>37</v>
      </c>
      <c r="O144" s="74"/>
      <c r="P144" s="204">
        <f>O144*H144</f>
        <v>0</v>
      </c>
      <c r="Q144" s="204">
        <v>9.2499999999999999E-2</v>
      </c>
      <c r="R144" s="204">
        <f>Q144*H144</f>
        <v>1.4337500000000001</v>
      </c>
      <c r="S144" s="204">
        <v>0</v>
      </c>
      <c r="T144" s="20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145</v>
      </c>
      <c r="AT144" s="206" t="s">
        <v>141</v>
      </c>
      <c r="AU144" s="206" t="s">
        <v>146</v>
      </c>
      <c r="AY144" s="16" t="s">
        <v>139</v>
      </c>
      <c r="BE144" s="207">
        <f>IF(N144="základná",J144,0)</f>
        <v>0</v>
      </c>
      <c r="BF144" s="207">
        <f>IF(N144="znížená",J144,0)</f>
        <v>0</v>
      </c>
      <c r="BG144" s="207">
        <f>IF(N144="zákl. prenesená",J144,0)</f>
        <v>0</v>
      </c>
      <c r="BH144" s="207">
        <f>IF(N144="zníž. prenesená",J144,0)</f>
        <v>0</v>
      </c>
      <c r="BI144" s="207">
        <f>IF(N144="nulová",J144,0)</f>
        <v>0</v>
      </c>
      <c r="BJ144" s="16" t="s">
        <v>146</v>
      </c>
      <c r="BK144" s="207">
        <f>ROUND(I144*H144,2)</f>
        <v>0</v>
      </c>
      <c r="BL144" s="16" t="s">
        <v>145</v>
      </c>
      <c r="BM144" s="206" t="s">
        <v>519</v>
      </c>
    </row>
    <row r="145" spans="1:65" s="2" customFormat="1" ht="21.75" customHeight="1">
      <c r="A145" s="33"/>
      <c r="B145" s="34"/>
      <c r="C145" s="231" t="s">
        <v>212</v>
      </c>
      <c r="D145" s="231" t="s">
        <v>198</v>
      </c>
      <c r="E145" s="232" t="s">
        <v>213</v>
      </c>
      <c r="F145" s="233" t="s">
        <v>214</v>
      </c>
      <c r="G145" s="234" t="s">
        <v>193</v>
      </c>
      <c r="H145" s="235">
        <v>15.5</v>
      </c>
      <c r="I145" s="236"/>
      <c r="J145" s="237">
        <f>ROUND(I145*H145,2)</f>
        <v>0</v>
      </c>
      <c r="K145" s="238"/>
      <c r="L145" s="239"/>
      <c r="M145" s="240" t="s">
        <v>1</v>
      </c>
      <c r="N145" s="241" t="s">
        <v>37</v>
      </c>
      <c r="O145" s="74"/>
      <c r="P145" s="204">
        <f>O145*H145</f>
        <v>0</v>
      </c>
      <c r="Q145" s="204">
        <v>0.13</v>
      </c>
      <c r="R145" s="204">
        <f>Q145*H145</f>
        <v>2.0150000000000001</v>
      </c>
      <c r="S145" s="204">
        <v>0</v>
      </c>
      <c r="T145" s="20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177</v>
      </c>
      <c r="AT145" s="206" t="s">
        <v>198</v>
      </c>
      <c r="AU145" s="206" t="s">
        <v>146</v>
      </c>
      <c r="AY145" s="16" t="s">
        <v>139</v>
      </c>
      <c r="BE145" s="207">
        <f>IF(N145="základná",J145,0)</f>
        <v>0</v>
      </c>
      <c r="BF145" s="207">
        <f>IF(N145="znížená",J145,0)</f>
        <v>0</v>
      </c>
      <c r="BG145" s="207">
        <f>IF(N145="zákl. prenesená",J145,0)</f>
        <v>0</v>
      </c>
      <c r="BH145" s="207">
        <f>IF(N145="zníž. prenesená",J145,0)</f>
        <v>0</v>
      </c>
      <c r="BI145" s="207">
        <f>IF(N145="nulová",J145,0)</f>
        <v>0</v>
      </c>
      <c r="BJ145" s="16" t="s">
        <v>146</v>
      </c>
      <c r="BK145" s="207">
        <f>ROUND(I145*H145,2)</f>
        <v>0</v>
      </c>
      <c r="BL145" s="16" t="s">
        <v>145</v>
      </c>
      <c r="BM145" s="206" t="s">
        <v>520</v>
      </c>
    </row>
    <row r="146" spans="1:65" s="12" customFormat="1" ht="22.9" customHeight="1">
      <c r="B146" s="178"/>
      <c r="C146" s="179"/>
      <c r="D146" s="180" t="s">
        <v>70</v>
      </c>
      <c r="E146" s="192" t="s">
        <v>181</v>
      </c>
      <c r="F146" s="192" t="s">
        <v>216</v>
      </c>
      <c r="G146" s="179"/>
      <c r="H146" s="179"/>
      <c r="I146" s="182"/>
      <c r="J146" s="193">
        <f>BK146</f>
        <v>0</v>
      </c>
      <c r="K146" s="179"/>
      <c r="L146" s="184"/>
      <c r="M146" s="185"/>
      <c r="N146" s="186"/>
      <c r="O146" s="186"/>
      <c r="P146" s="187">
        <f>SUM(P147:P149)</f>
        <v>0</v>
      </c>
      <c r="Q146" s="186"/>
      <c r="R146" s="187">
        <f>SUM(R147:R149)</f>
        <v>3.6289396000000007</v>
      </c>
      <c r="S146" s="186"/>
      <c r="T146" s="188">
        <f>SUM(T147:T149)</f>
        <v>0</v>
      </c>
      <c r="AR146" s="189" t="s">
        <v>79</v>
      </c>
      <c r="AT146" s="190" t="s">
        <v>70</v>
      </c>
      <c r="AU146" s="190" t="s">
        <v>79</v>
      </c>
      <c r="AY146" s="189" t="s">
        <v>139</v>
      </c>
      <c r="BK146" s="191">
        <f>SUM(BK147:BK149)</f>
        <v>0</v>
      </c>
    </row>
    <row r="147" spans="1:65" s="2" customFormat="1" ht="37.9" customHeight="1">
      <c r="A147" s="33"/>
      <c r="B147" s="34"/>
      <c r="C147" s="194" t="s">
        <v>217</v>
      </c>
      <c r="D147" s="194" t="s">
        <v>141</v>
      </c>
      <c r="E147" s="195" t="s">
        <v>218</v>
      </c>
      <c r="F147" s="196" t="s">
        <v>219</v>
      </c>
      <c r="G147" s="197" t="s">
        <v>220</v>
      </c>
      <c r="H147" s="198">
        <v>22</v>
      </c>
      <c r="I147" s="199"/>
      <c r="J147" s="200">
        <f>ROUND(I147*H147,2)</f>
        <v>0</v>
      </c>
      <c r="K147" s="201"/>
      <c r="L147" s="38"/>
      <c r="M147" s="202" t="s">
        <v>1</v>
      </c>
      <c r="N147" s="203" t="s">
        <v>37</v>
      </c>
      <c r="O147" s="74"/>
      <c r="P147" s="204">
        <f>O147*H147</f>
        <v>0</v>
      </c>
      <c r="Q147" s="204">
        <v>9.7930000000000003E-2</v>
      </c>
      <c r="R147" s="204">
        <f>Q147*H147</f>
        <v>2.1544600000000003</v>
      </c>
      <c r="S147" s="204">
        <v>0</v>
      </c>
      <c r="T147" s="20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145</v>
      </c>
      <c r="AT147" s="206" t="s">
        <v>141</v>
      </c>
      <c r="AU147" s="206" t="s">
        <v>146</v>
      </c>
      <c r="AY147" s="16" t="s">
        <v>139</v>
      </c>
      <c r="BE147" s="207">
        <f>IF(N147="základná",J147,0)</f>
        <v>0</v>
      </c>
      <c r="BF147" s="207">
        <f>IF(N147="znížená",J147,0)</f>
        <v>0</v>
      </c>
      <c r="BG147" s="207">
        <f>IF(N147="zákl. prenesená",J147,0)</f>
        <v>0</v>
      </c>
      <c r="BH147" s="207">
        <f>IF(N147="zníž. prenesená",J147,0)</f>
        <v>0</v>
      </c>
      <c r="BI147" s="207">
        <f>IF(N147="nulová",J147,0)</f>
        <v>0</v>
      </c>
      <c r="BJ147" s="16" t="s">
        <v>146</v>
      </c>
      <c r="BK147" s="207">
        <f>ROUND(I147*H147,2)</f>
        <v>0</v>
      </c>
      <c r="BL147" s="16" t="s">
        <v>145</v>
      </c>
      <c r="BM147" s="206" t="s">
        <v>521</v>
      </c>
    </row>
    <row r="148" spans="1:65" s="2" customFormat="1" ht="21.75" customHeight="1">
      <c r="A148" s="33"/>
      <c r="B148" s="34"/>
      <c r="C148" s="231" t="s">
        <v>223</v>
      </c>
      <c r="D148" s="231" t="s">
        <v>198</v>
      </c>
      <c r="E148" s="232" t="s">
        <v>224</v>
      </c>
      <c r="F148" s="233" t="s">
        <v>225</v>
      </c>
      <c r="G148" s="234" t="s">
        <v>226</v>
      </c>
      <c r="H148" s="235">
        <v>22</v>
      </c>
      <c r="I148" s="236"/>
      <c r="J148" s="237">
        <f>ROUND(I148*H148,2)</f>
        <v>0</v>
      </c>
      <c r="K148" s="238"/>
      <c r="L148" s="239"/>
      <c r="M148" s="240" t="s">
        <v>1</v>
      </c>
      <c r="N148" s="241" t="s">
        <v>37</v>
      </c>
      <c r="O148" s="74"/>
      <c r="P148" s="204">
        <f>O148*H148</f>
        <v>0</v>
      </c>
      <c r="Q148" s="204">
        <v>2.3E-2</v>
      </c>
      <c r="R148" s="204">
        <f>Q148*H148</f>
        <v>0.50600000000000001</v>
      </c>
      <c r="S148" s="204">
        <v>0</v>
      </c>
      <c r="T148" s="20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177</v>
      </c>
      <c r="AT148" s="206" t="s">
        <v>198</v>
      </c>
      <c r="AU148" s="206" t="s">
        <v>146</v>
      </c>
      <c r="AY148" s="16" t="s">
        <v>139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6" t="s">
        <v>146</v>
      </c>
      <c r="BK148" s="207">
        <f>ROUND(I148*H148,2)</f>
        <v>0</v>
      </c>
      <c r="BL148" s="16" t="s">
        <v>145</v>
      </c>
      <c r="BM148" s="206" t="s">
        <v>522</v>
      </c>
    </row>
    <row r="149" spans="1:65" s="2" customFormat="1" ht="33" customHeight="1">
      <c r="A149" s="33"/>
      <c r="B149" s="34"/>
      <c r="C149" s="194" t="s">
        <v>229</v>
      </c>
      <c r="D149" s="194" t="s">
        <v>141</v>
      </c>
      <c r="E149" s="195" t="s">
        <v>230</v>
      </c>
      <c r="F149" s="196" t="s">
        <v>231</v>
      </c>
      <c r="G149" s="197" t="s">
        <v>144</v>
      </c>
      <c r="H149" s="198">
        <v>0.44</v>
      </c>
      <c r="I149" s="199"/>
      <c r="J149" s="200">
        <f>ROUND(I149*H149,2)</f>
        <v>0</v>
      </c>
      <c r="K149" s="201"/>
      <c r="L149" s="38"/>
      <c r="M149" s="202" t="s">
        <v>1</v>
      </c>
      <c r="N149" s="203" t="s">
        <v>37</v>
      </c>
      <c r="O149" s="74"/>
      <c r="P149" s="204">
        <f>O149*H149</f>
        <v>0</v>
      </c>
      <c r="Q149" s="204">
        <v>2.2010900000000002</v>
      </c>
      <c r="R149" s="204">
        <f>Q149*H149</f>
        <v>0.96847960000000011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145</v>
      </c>
      <c r="AT149" s="206" t="s">
        <v>141</v>
      </c>
      <c r="AU149" s="206" t="s">
        <v>146</v>
      </c>
      <c r="AY149" s="16" t="s">
        <v>139</v>
      </c>
      <c r="BE149" s="207">
        <f>IF(N149="základná",J149,0)</f>
        <v>0</v>
      </c>
      <c r="BF149" s="207">
        <f>IF(N149="znížená",J149,0)</f>
        <v>0</v>
      </c>
      <c r="BG149" s="207">
        <f>IF(N149="zákl. prenesená",J149,0)</f>
        <v>0</v>
      </c>
      <c r="BH149" s="207">
        <f>IF(N149="zníž. prenesená",J149,0)</f>
        <v>0</v>
      </c>
      <c r="BI149" s="207">
        <f>IF(N149="nulová",J149,0)</f>
        <v>0</v>
      </c>
      <c r="BJ149" s="16" t="s">
        <v>146</v>
      </c>
      <c r="BK149" s="207">
        <f>ROUND(I149*H149,2)</f>
        <v>0</v>
      </c>
      <c r="BL149" s="16" t="s">
        <v>145</v>
      </c>
      <c r="BM149" s="206" t="s">
        <v>523</v>
      </c>
    </row>
    <row r="150" spans="1:65" s="12" customFormat="1" ht="22.9" customHeight="1">
      <c r="B150" s="178"/>
      <c r="C150" s="179"/>
      <c r="D150" s="180" t="s">
        <v>70</v>
      </c>
      <c r="E150" s="192" t="s">
        <v>242</v>
      </c>
      <c r="F150" s="192" t="s">
        <v>243</v>
      </c>
      <c r="G150" s="179"/>
      <c r="H150" s="179"/>
      <c r="I150" s="182"/>
      <c r="J150" s="193">
        <f>BK150</f>
        <v>0</v>
      </c>
      <c r="K150" s="179"/>
      <c r="L150" s="184"/>
      <c r="M150" s="185"/>
      <c r="N150" s="186"/>
      <c r="O150" s="186"/>
      <c r="P150" s="187">
        <f>P151</f>
        <v>0</v>
      </c>
      <c r="Q150" s="186"/>
      <c r="R150" s="187">
        <f>R151</f>
        <v>0</v>
      </c>
      <c r="S150" s="186"/>
      <c r="T150" s="188">
        <f>T151</f>
        <v>0</v>
      </c>
      <c r="AR150" s="189" t="s">
        <v>79</v>
      </c>
      <c r="AT150" s="190" t="s">
        <v>70</v>
      </c>
      <c r="AU150" s="190" t="s">
        <v>79</v>
      </c>
      <c r="AY150" s="189" t="s">
        <v>139</v>
      </c>
      <c r="BK150" s="191">
        <f>BK151</f>
        <v>0</v>
      </c>
    </row>
    <row r="151" spans="1:65" s="2" customFormat="1" ht="33" customHeight="1">
      <c r="A151" s="33"/>
      <c r="B151" s="34"/>
      <c r="C151" s="194" t="s">
        <v>234</v>
      </c>
      <c r="D151" s="194" t="s">
        <v>141</v>
      </c>
      <c r="E151" s="195" t="s">
        <v>524</v>
      </c>
      <c r="F151" s="196" t="s">
        <v>525</v>
      </c>
      <c r="G151" s="197" t="s">
        <v>184</v>
      </c>
      <c r="H151" s="198">
        <v>13.19</v>
      </c>
      <c r="I151" s="199"/>
      <c r="J151" s="200">
        <f>ROUND(I151*H151,2)</f>
        <v>0</v>
      </c>
      <c r="K151" s="201"/>
      <c r="L151" s="38"/>
      <c r="M151" s="242" t="s">
        <v>1</v>
      </c>
      <c r="N151" s="243" t="s">
        <v>37</v>
      </c>
      <c r="O151" s="244"/>
      <c r="P151" s="245">
        <f>O151*H151</f>
        <v>0</v>
      </c>
      <c r="Q151" s="245">
        <v>0</v>
      </c>
      <c r="R151" s="245">
        <f>Q151*H151</f>
        <v>0</v>
      </c>
      <c r="S151" s="245">
        <v>0</v>
      </c>
      <c r="T151" s="24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6" t="s">
        <v>145</v>
      </c>
      <c r="AT151" s="206" t="s">
        <v>141</v>
      </c>
      <c r="AU151" s="206" t="s">
        <v>146</v>
      </c>
      <c r="AY151" s="16" t="s">
        <v>139</v>
      </c>
      <c r="BE151" s="207">
        <f>IF(N151="základná",J151,0)</f>
        <v>0</v>
      </c>
      <c r="BF151" s="207">
        <f>IF(N151="znížená",J151,0)</f>
        <v>0</v>
      </c>
      <c r="BG151" s="207">
        <f>IF(N151="zákl. prenesená",J151,0)</f>
        <v>0</v>
      </c>
      <c r="BH151" s="207">
        <f>IF(N151="zníž. prenesená",J151,0)</f>
        <v>0</v>
      </c>
      <c r="BI151" s="207">
        <f>IF(N151="nulová",J151,0)</f>
        <v>0</v>
      </c>
      <c r="BJ151" s="16" t="s">
        <v>146</v>
      </c>
      <c r="BK151" s="207">
        <f>ROUND(I151*H151,2)</f>
        <v>0</v>
      </c>
      <c r="BL151" s="16" t="s">
        <v>145</v>
      </c>
      <c r="BM151" s="206" t="s">
        <v>526</v>
      </c>
    </row>
    <row r="152" spans="1:65" s="2" customFormat="1" ht="6.95" customHeight="1">
      <c r="A152" s="33"/>
      <c r="B152" s="57"/>
      <c r="C152" s="58"/>
      <c r="D152" s="58"/>
      <c r="E152" s="58"/>
      <c r="F152" s="58"/>
      <c r="G152" s="58"/>
      <c r="H152" s="58"/>
      <c r="I152" s="58"/>
      <c r="J152" s="58"/>
      <c r="K152" s="58"/>
      <c r="L152" s="38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sheetProtection algorithmName="SHA-512" hashValue="jf9uzrhJOgqGDzr1Z/84l0oQf8j3R5Zn9FCx0YwsX5yp+wya0WJrHfuKDbLKWdoFUB4qzppGrtNfn7pqSTXZ1Q==" saltValue="NK/blrnlw1rbn+/CVR4vqGHhh9jq2tQUPsJNaGODSImm+A+rf1Nic9FhZOiEjqjeZ9bWQF1PYHLLqEvD/arx6w==" spinCount="100000" sheet="1" objects="1" scenarios="1" formatColumns="0" formatRows="0" autoFilter="0"/>
  <autoFilter ref="C121:K15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80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113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ROUND(J122,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ROUND((SUM(BE122:BE177)),  2)</f>
        <v>0</v>
      </c>
      <c r="G33" s="128"/>
      <c r="H33" s="128"/>
      <c r="I33" s="129">
        <v>0.2</v>
      </c>
      <c r="J33" s="127">
        <f>ROUND(((SUM(BE122:BE177))*I33),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ROUND((SUM(BF122:BF177)),  2)</f>
        <v>0</v>
      </c>
      <c r="G34" s="128"/>
      <c r="H34" s="128"/>
      <c r="I34" s="129">
        <v>0.2</v>
      </c>
      <c r="J34" s="127">
        <f>ROUND(((SUM(BF122:BF177))*I34),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ROUND((SUM(BG122:BG177)),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ROUND((SUM(BH122:BH177)),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ROUND((SUM(BI122:BI177)),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01 - Altánok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J122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J123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J124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J144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122</v>
      </c>
      <c r="E100" s="163"/>
      <c r="F100" s="163"/>
      <c r="G100" s="163"/>
      <c r="H100" s="163"/>
      <c r="I100" s="163"/>
      <c r="J100" s="164">
        <f>J154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123</v>
      </c>
      <c r="E101" s="163"/>
      <c r="F101" s="163"/>
      <c r="G101" s="163"/>
      <c r="H101" s="163"/>
      <c r="I101" s="163"/>
      <c r="J101" s="164">
        <f>J167</f>
        <v>0</v>
      </c>
      <c r="K101" s="161"/>
      <c r="L101" s="165"/>
    </row>
    <row r="102" spans="1:31" s="10" customFormat="1" ht="19.899999999999999" hidden="1" customHeight="1">
      <c r="B102" s="160"/>
      <c r="C102" s="161"/>
      <c r="D102" s="162" t="s">
        <v>124</v>
      </c>
      <c r="E102" s="163"/>
      <c r="F102" s="163"/>
      <c r="G102" s="163"/>
      <c r="H102" s="163"/>
      <c r="I102" s="163"/>
      <c r="J102" s="164">
        <f>J176</f>
        <v>0</v>
      </c>
      <c r="K102" s="161"/>
      <c r="L102" s="165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>
      <c r="A104" s="33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4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1.25" hidden="1"/>
    <row r="106" spans="1:31" ht="11.25" hidden="1"/>
    <row r="107" spans="1:31" ht="11.25" hidden="1"/>
    <row r="108" spans="1:31" s="2" customFormat="1" ht="6.95" customHeight="1">
      <c r="A108" s="33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125</v>
      </c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15</v>
      </c>
      <c r="D111" s="35"/>
      <c r="E111" s="35"/>
      <c r="F111" s="35"/>
      <c r="G111" s="35"/>
      <c r="H111" s="35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98" t="str">
        <f>E7</f>
        <v>Inkkluzívne ihrisko Brezno</v>
      </c>
      <c r="F112" s="299"/>
      <c r="G112" s="299"/>
      <c r="H112" s="299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112</v>
      </c>
      <c r="D113" s="35"/>
      <c r="E113" s="35"/>
      <c r="F113" s="35"/>
      <c r="G113" s="35"/>
      <c r="H113" s="35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1" t="str">
        <f>E9</f>
        <v>01 - Altánok</v>
      </c>
      <c r="F114" s="300"/>
      <c r="G114" s="300"/>
      <c r="H114" s="300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 xml:space="preserve"> </v>
      </c>
      <c r="G116" s="35"/>
      <c r="H116" s="35"/>
      <c r="I116" s="28" t="s">
        <v>21</v>
      </c>
      <c r="J116" s="69" t="str">
        <f>IF(J12="","",J12)</f>
        <v>Vyplň údaj</v>
      </c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22</v>
      </c>
      <c r="D118" s="35"/>
      <c r="E118" s="35"/>
      <c r="F118" s="26" t="str">
        <f>E15</f>
        <v xml:space="preserve"> </v>
      </c>
      <c r="G118" s="35"/>
      <c r="H118" s="35"/>
      <c r="I118" s="28" t="s">
        <v>27</v>
      </c>
      <c r="J118" s="31" t="str">
        <f>E21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25</v>
      </c>
      <c r="D119" s="35"/>
      <c r="E119" s="35"/>
      <c r="F119" s="26" t="str">
        <f>IF(E18="","",E18)</f>
        <v>Vyplň údaj</v>
      </c>
      <c r="G119" s="35"/>
      <c r="H119" s="35"/>
      <c r="I119" s="28" t="s">
        <v>29</v>
      </c>
      <c r="J119" s="31" t="str">
        <f>E24</f>
        <v xml:space="preserve"> </v>
      </c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4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6"/>
      <c r="B121" s="167"/>
      <c r="C121" s="168" t="s">
        <v>126</v>
      </c>
      <c r="D121" s="169" t="s">
        <v>56</v>
      </c>
      <c r="E121" s="169" t="s">
        <v>52</v>
      </c>
      <c r="F121" s="169" t="s">
        <v>53</v>
      </c>
      <c r="G121" s="169" t="s">
        <v>127</v>
      </c>
      <c r="H121" s="169" t="s">
        <v>128</v>
      </c>
      <c r="I121" s="169" t="s">
        <v>129</v>
      </c>
      <c r="J121" s="170" t="s">
        <v>116</v>
      </c>
      <c r="K121" s="171" t="s">
        <v>130</v>
      </c>
      <c r="L121" s="172"/>
      <c r="M121" s="78" t="s">
        <v>1</v>
      </c>
      <c r="N121" s="79" t="s">
        <v>35</v>
      </c>
      <c r="O121" s="79" t="s">
        <v>131</v>
      </c>
      <c r="P121" s="79" t="s">
        <v>132</v>
      </c>
      <c r="Q121" s="79" t="s">
        <v>133</v>
      </c>
      <c r="R121" s="79" t="s">
        <v>134</v>
      </c>
      <c r="S121" s="79" t="s">
        <v>135</v>
      </c>
      <c r="T121" s="80" t="s">
        <v>136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2" customFormat="1" ht="22.9" customHeight="1">
      <c r="A122" s="33"/>
      <c r="B122" s="34"/>
      <c r="C122" s="85" t="s">
        <v>117</v>
      </c>
      <c r="D122" s="35"/>
      <c r="E122" s="35"/>
      <c r="F122" s="35"/>
      <c r="G122" s="35"/>
      <c r="H122" s="35"/>
      <c r="I122" s="35"/>
      <c r="J122" s="173">
        <f>BK122</f>
        <v>0</v>
      </c>
      <c r="K122" s="35"/>
      <c r="L122" s="38"/>
      <c r="M122" s="81"/>
      <c r="N122" s="174"/>
      <c r="O122" s="82"/>
      <c r="P122" s="175">
        <f>P123</f>
        <v>0</v>
      </c>
      <c r="Q122" s="82"/>
      <c r="R122" s="175">
        <f>R123</f>
        <v>19.196834200000005</v>
      </c>
      <c r="S122" s="82"/>
      <c r="T122" s="176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70</v>
      </c>
      <c r="AU122" s="16" t="s">
        <v>118</v>
      </c>
      <c r="BK122" s="177">
        <f>BK123</f>
        <v>0</v>
      </c>
    </row>
    <row r="123" spans="1:65" s="12" customFormat="1" ht="25.9" customHeight="1">
      <c r="B123" s="178"/>
      <c r="C123" s="179"/>
      <c r="D123" s="180" t="s">
        <v>70</v>
      </c>
      <c r="E123" s="181" t="s">
        <v>137</v>
      </c>
      <c r="F123" s="181" t="s">
        <v>138</v>
      </c>
      <c r="G123" s="179"/>
      <c r="H123" s="179"/>
      <c r="I123" s="182"/>
      <c r="J123" s="183">
        <f>BK123</f>
        <v>0</v>
      </c>
      <c r="K123" s="179"/>
      <c r="L123" s="184"/>
      <c r="M123" s="185"/>
      <c r="N123" s="186"/>
      <c r="O123" s="186"/>
      <c r="P123" s="187">
        <f>P124+P144+P154+P167+P176</f>
        <v>0</v>
      </c>
      <c r="Q123" s="186"/>
      <c r="R123" s="187">
        <f>R124+R144+R154+R167+R176</f>
        <v>19.196834200000005</v>
      </c>
      <c r="S123" s="186"/>
      <c r="T123" s="188">
        <f>T124+T144+T154+T167+T176</f>
        <v>0</v>
      </c>
      <c r="AR123" s="189" t="s">
        <v>79</v>
      </c>
      <c r="AT123" s="190" t="s">
        <v>70</v>
      </c>
      <c r="AU123" s="190" t="s">
        <v>71</v>
      </c>
      <c r="AY123" s="189" t="s">
        <v>139</v>
      </c>
      <c r="BK123" s="191">
        <f>BK124+BK144+BK154+BK167+BK176</f>
        <v>0</v>
      </c>
    </row>
    <row r="124" spans="1:65" s="12" customFormat="1" ht="22.9" customHeight="1">
      <c r="B124" s="178"/>
      <c r="C124" s="179"/>
      <c r="D124" s="180" t="s">
        <v>70</v>
      </c>
      <c r="E124" s="192" t="s">
        <v>79</v>
      </c>
      <c r="F124" s="192" t="s">
        <v>140</v>
      </c>
      <c r="G124" s="179"/>
      <c r="H124" s="179"/>
      <c r="I124" s="182"/>
      <c r="J124" s="193">
        <f>BK124</f>
        <v>0</v>
      </c>
      <c r="K124" s="179"/>
      <c r="L124" s="184"/>
      <c r="M124" s="185"/>
      <c r="N124" s="186"/>
      <c r="O124" s="186"/>
      <c r="P124" s="187">
        <f>SUM(P125:P143)</f>
        <v>0</v>
      </c>
      <c r="Q124" s="186"/>
      <c r="R124" s="187">
        <f>SUM(R125:R143)</f>
        <v>0</v>
      </c>
      <c r="S124" s="186"/>
      <c r="T124" s="188">
        <f>SUM(T125:T143)</f>
        <v>0</v>
      </c>
      <c r="AR124" s="189" t="s">
        <v>79</v>
      </c>
      <c r="AT124" s="190" t="s">
        <v>70</v>
      </c>
      <c r="AU124" s="190" t="s">
        <v>79</v>
      </c>
      <c r="AY124" s="189" t="s">
        <v>139</v>
      </c>
      <c r="BK124" s="191">
        <f>SUM(BK125:BK143)</f>
        <v>0</v>
      </c>
    </row>
    <row r="125" spans="1:65" s="2" customFormat="1" ht="33" customHeight="1">
      <c r="A125" s="33"/>
      <c r="B125" s="34"/>
      <c r="C125" s="194" t="s">
        <v>79</v>
      </c>
      <c r="D125" s="194" t="s">
        <v>141</v>
      </c>
      <c r="E125" s="195" t="s">
        <v>142</v>
      </c>
      <c r="F125" s="196" t="s">
        <v>143</v>
      </c>
      <c r="G125" s="197" t="s">
        <v>144</v>
      </c>
      <c r="H125" s="198">
        <v>3.915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37</v>
      </c>
      <c r="O125" s="74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145</v>
      </c>
      <c r="AT125" s="206" t="s">
        <v>141</v>
      </c>
      <c r="AU125" s="206" t="s">
        <v>146</v>
      </c>
      <c r="AY125" s="16" t="s">
        <v>139</v>
      </c>
      <c r="BE125" s="207">
        <f>IF(N125="základná",J125,0)</f>
        <v>0</v>
      </c>
      <c r="BF125" s="207">
        <f>IF(N125="znížená",J125,0)</f>
        <v>0</v>
      </c>
      <c r="BG125" s="207">
        <f>IF(N125="zákl. prenesená",J125,0)</f>
        <v>0</v>
      </c>
      <c r="BH125" s="207">
        <f>IF(N125="zníž. prenesená",J125,0)</f>
        <v>0</v>
      </c>
      <c r="BI125" s="207">
        <f>IF(N125="nulová",J125,0)</f>
        <v>0</v>
      </c>
      <c r="BJ125" s="16" t="s">
        <v>146</v>
      </c>
      <c r="BK125" s="207">
        <f>ROUND(I125*H125,2)</f>
        <v>0</v>
      </c>
      <c r="BL125" s="16" t="s">
        <v>145</v>
      </c>
      <c r="BM125" s="206" t="s">
        <v>147</v>
      </c>
    </row>
    <row r="126" spans="1:65" s="13" customFormat="1" ht="11.25">
      <c r="B126" s="208"/>
      <c r="C126" s="209"/>
      <c r="D126" s="210" t="s">
        <v>148</v>
      </c>
      <c r="E126" s="211" t="s">
        <v>1</v>
      </c>
      <c r="F126" s="212" t="s">
        <v>149</v>
      </c>
      <c r="G126" s="209"/>
      <c r="H126" s="213">
        <v>2.613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148</v>
      </c>
      <c r="AU126" s="219" t="s">
        <v>146</v>
      </c>
      <c r="AV126" s="13" t="s">
        <v>146</v>
      </c>
      <c r="AW126" s="13" t="s">
        <v>28</v>
      </c>
      <c r="AX126" s="13" t="s">
        <v>71</v>
      </c>
      <c r="AY126" s="219" t="s">
        <v>139</v>
      </c>
    </row>
    <row r="127" spans="1:65" s="13" customFormat="1" ht="11.25">
      <c r="B127" s="208"/>
      <c r="C127" s="209"/>
      <c r="D127" s="210" t="s">
        <v>148</v>
      </c>
      <c r="E127" s="211" t="s">
        <v>1</v>
      </c>
      <c r="F127" s="212" t="s">
        <v>150</v>
      </c>
      <c r="G127" s="209"/>
      <c r="H127" s="213">
        <v>0.65100000000000002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148</v>
      </c>
      <c r="AU127" s="219" t="s">
        <v>146</v>
      </c>
      <c r="AV127" s="13" t="s">
        <v>146</v>
      </c>
      <c r="AW127" s="13" t="s">
        <v>28</v>
      </c>
      <c r="AX127" s="13" t="s">
        <v>71</v>
      </c>
      <c r="AY127" s="219" t="s">
        <v>139</v>
      </c>
    </row>
    <row r="128" spans="1:65" s="13" customFormat="1" ht="11.25">
      <c r="B128" s="208"/>
      <c r="C128" s="209"/>
      <c r="D128" s="210" t="s">
        <v>148</v>
      </c>
      <c r="E128" s="211" t="s">
        <v>1</v>
      </c>
      <c r="F128" s="212" t="s">
        <v>150</v>
      </c>
      <c r="G128" s="209"/>
      <c r="H128" s="213">
        <v>0.65100000000000002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148</v>
      </c>
      <c r="AU128" s="219" t="s">
        <v>146</v>
      </c>
      <c r="AV128" s="13" t="s">
        <v>146</v>
      </c>
      <c r="AW128" s="13" t="s">
        <v>28</v>
      </c>
      <c r="AX128" s="13" t="s">
        <v>71</v>
      </c>
      <c r="AY128" s="219" t="s">
        <v>139</v>
      </c>
    </row>
    <row r="129" spans="1:65" s="14" customFormat="1" ht="11.25">
      <c r="B129" s="220"/>
      <c r="C129" s="221"/>
      <c r="D129" s="210" t="s">
        <v>148</v>
      </c>
      <c r="E129" s="222" t="s">
        <v>1</v>
      </c>
      <c r="F129" s="223" t="s">
        <v>151</v>
      </c>
      <c r="G129" s="221"/>
      <c r="H129" s="224">
        <v>3.915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148</v>
      </c>
      <c r="AU129" s="230" t="s">
        <v>146</v>
      </c>
      <c r="AV129" s="14" t="s">
        <v>145</v>
      </c>
      <c r="AW129" s="14" t="s">
        <v>28</v>
      </c>
      <c r="AX129" s="14" t="s">
        <v>79</v>
      </c>
      <c r="AY129" s="230" t="s">
        <v>139</v>
      </c>
    </row>
    <row r="130" spans="1:65" s="2" customFormat="1" ht="24.2" customHeight="1">
      <c r="A130" s="33"/>
      <c r="B130" s="34"/>
      <c r="C130" s="194" t="s">
        <v>146</v>
      </c>
      <c r="D130" s="194" t="s">
        <v>141</v>
      </c>
      <c r="E130" s="195" t="s">
        <v>152</v>
      </c>
      <c r="F130" s="196" t="s">
        <v>153</v>
      </c>
      <c r="G130" s="197" t="s">
        <v>144</v>
      </c>
      <c r="H130" s="198">
        <v>1.956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37</v>
      </c>
      <c r="O130" s="74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145</v>
      </c>
      <c r="AT130" s="206" t="s">
        <v>141</v>
      </c>
      <c r="AU130" s="206" t="s">
        <v>146</v>
      </c>
      <c r="AY130" s="16" t="s">
        <v>139</v>
      </c>
      <c r="BE130" s="207">
        <f>IF(N130="základná",J130,0)</f>
        <v>0</v>
      </c>
      <c r="BF130" s="207">
        <f>IF(N130="znížená",J130,0)</f>
        <v>0</v>
      </c>
      <c r="BG130" s="207">
        <f>IF(N130="zákl. prenesená",J130,0)</f>
        <v>0</v>
      </c>
      <c r="BH130" s="207">
        <f>IF(N130="zníž. prenesená",J130,0)</f>
        <v>0</v>
      </c>
      <c r="BI130" s="207">
        <f>IF(N130="nulová",J130,0)</f>
        <v>0</v>
      </c>
      <c r="BJ130" s="16" t="s">
        <v>146</v>
      </c>
      <c r="BK130" s="207">
        <f>ROUND(I130*H130,2)</f>
        <v>0</v>
      </c>
      <c r="BL130" s="16" t="s">
        <v>145</v>
      </c>
      <c r="BM130" s="206" t="s">
        <v>154</v>
      </c>
    </row>
    <row r="131" spans="1:65" s="13" customFormat="1" ht="11.25">
      <c r="B131" s="208"/>
      <c r="C131" s="209"/>
      <c r="D131" s="210" t="s">
        <v>148</v>
      </c>
      <c r="E131" s="211" t="s">
        <v>1</v>
      </c>
      <c r="F131" s="212" t="s">
        <v>155</v>
      </c>
      <c r="G131" s="209"/>
      <c r="H131" s="213">
        <v>1.306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148</v>
      </c>
      <c r="AU131" s="219" t="s">
        <v>146</v>
      </c>
      <c r="AV131" s="13" t="s">
        <v>146</v>
      </c>
      <c r="AW131" s="13" t="s">
        <v>28</v>
      </c>
      <c r="AX131" s="13" t="s">
        <v>71</v>
      </c>
      <c r="AY131" s="219" t="s">
        <v>139</v>
      </c>
    </row>
    <row r="132" spans="1:65" s="13" customFormat="1" ht="11.25">
      <c r="B132" s="208"/>
      <c r="C132" s="209"/>
      <c r="D132" s="210" t="s">
        <v>148</v>
      </c>
      <c r="E132" s="211" t="s">
        <v>1</v>
      </c>
      <c r="F132" s="212" t="s">
        <v>156</v>
      </c>
      <c r="G132" s="209"/>
      <c r="H132" s="213">
        <v>0.32500000000000001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148</v>
      </c>
      <c r="AU132" s="219" t="s">
        <v>146</v>
      </c>
      <c r="AV132" s="13" t="s">
        <v>146</v>
      </c>
      <c r="AW132" s="13" t="s">
        <v>28</v>
      </c>
      <c r="AX132" s="13" t="s">
        <v>71</v>
      </c>
      <c r="AY132" s="219" t="s">
        <v>139</v>
      </c>
    </row>
    <row r="133" spans="1:65" s="13" customFormat="1" ht="11.25">
      <c r="B133" s="208"/>
      <c r="C133" s="209"/>
      <c r="D133" s="210" t="s">
        <v>148</v>
      </c>
      <c r="E133" s="211" t="s">
        <v>1</v>
      </c>
      <c r="F133" s="212" t="s">
        <v>156</v>
      </c>
      <c r="G133" s="209"/>
      <c r="H133" s="213">
        <v>0.32500000000000001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148</v>
      </c>
      <c r="AU133" s="219" t="s">
        <v>146</v>
      </c>
      <c r="AV133" s="13" t="s">
        <v>146</v>
      </c>
      <c r="AW133" s="13" t="s">
        <v>28</v>
      </c>
      <c r="AX133" s="13" t="s">
        <v>71</v>
      </c>
      <c r="AY133" s="219" t="s">
        <v>139</v>
      </c>
    </row>
    <row r="134" spans="1:65" s="14" customFormat="1" ht="11.25">
      <c r="B134" s="220"/>
      <c r="C134" s="221"/>
      <c r="D134" s="210" t="s">
        <v>148</v>
      </c>
      <c r="E134" s="222" t="s">
        <v>1</v>
      </c>
      <c r="F134" s="223" t="s">
        <v>151</v>
      </c>
      <c r="G134" s="221"/>
      <c r="H134" s="224">
        <v>1.956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148</v>
      </c>
      <c r="AU134" s="230" t="s">
        <v>146</v>
      </c>
      <c r="AV134" s="14" t="s">
        <v>145</v>
      </c>
      <c r="AW134" s="14" t="s">
        <v>28</v>
      </c>
      <c r="AX134" s="14" t="s">
        <v>79</v>
      </c>
      <c r="AY134" s="230" t="s">
        <v>139</v>
      </c>
    </row>
    <row r="135" spans="1:65" s="2" customFormat="1" ht="24.2" customHeight="1">
      <c r="A135" s="33"/>
      <c r="B135" s="34"/>
      <c r="C135" s="194" t="s">
        <v>157</v>
      </c>
      <c r="D135" s="194" t="s">
        <v>141</v>
      </c>
      <c r="E135" s="195" t="s">
        <v>158</v>
      </c>
      <c r="F135" s="196" t="s">
        <v>159</v>
      </c>
      <c r="G135" s="197" t="s">
        <v>144</v>
      </c>
      <c r="H135" s="198">
        <v>1.956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37</v>
      </c>
      <c r="O135" s="74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>IF(N135="základná",J135,0)</f>
        <v>0</v>
      </c>
      <c r="BF135" s="207">
        <f>IF(N135="znížená",J135,0)</f>
        <v>0</v>
      </c>
      <c r="BG135" s="207">
        <f>IF(N135="zákl. prenesená",J135,0)</f>
        <v>0</v>
      </c>
      <c r="BH135" s="207">
        <f>IF(N135="zníž. prenesená",J135,0)</f>
        <v>0</v>
      </c>
      <c r="BI135" s="207">
        <f>IF(N135="nulová",J135,0)</f>
        <v>0</v>
      </c>
      <c r="BJ135" s="16" t="s">
        <v>146</v>
      </c>
      <c r="BK135" s="207">
        <f>ROUND(I135*H135,2)</f>
        <v>0</v>
      </c>
      <c r="BL135" s="16" t="s">
        <v>145</v>
      </c>
      <c r="BM135" s="206" t="s">
        <v>160</v>
      </c>
    </row>
    <row r="136" spans="1:65" s="2" customFormat="1" ht="21.75" customHeight="1">
      <c r="A136" s="33"/>
      <c r="B136" s="34"/>
      <c r="C136" s="194" t="s">
        <v>145</v>
      </c>
      <c r="D136" s="194" t="s">
        <v>141</v>
      </c>
      <c r="E136" s="195" t="s">
        <v>161</v>
      </c>
      <c r="F136" s="196" t="s">
        <v>162</v>
      </c>
      <c r="G136" s="197" t="s">
        <v>144</v>
      </c>
      <c r="H136" s="198">
        <v>1.8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37</v>
      </c>
      <c r="O136" s="74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145</v>
      </c>
      <c r="AT136" s="206" t="s">
        <v>141</v>
      </c>
      <c r="AU136" s="206" t="s">
        <v>146</v>
      </c>
      <c r="AY136" s="16" t="s">
        <v>139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6" t="s">
        <v>146</v>
      </c>
      <c r="BK136" s="207">
        <f>ROUND(I136*H136,2)</f>
        <v>0</v>
      </c>
      <c r="BL136" s="16" t="s">
        <v>145</v>
      </c>
      <c r="BM136" s="206" t="s">
        <v>163</v>
      </c>
    </row>
    <row r="137" spans="1:65" s="13" customFormat="1" ht="11.25">
      <c r="B137" s="208"/>
      <c r="C137" s="209"/>
      <c r="D137" s="210" t="s">
        <v>148</v>
      </c>
      <c r="E137" s="211" t="s">
        <v>1</v>
      </c>
      <c r="F137" s="212" t="s">
        <v>164</v>
      </c>
      <c r="G137" s="209"/>
      <c r="H137" s="213">
        <v>1.8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148</v>
      </c>
      <c r="AU137" s="219" t="s">
        <v>146</v>
      </c>
      <c r="AV137" s="13" t="s">
        <v>146</v>
      </c>
      <c r="AW137" s="13" t="s">
        <v>28</v>
      </c>
      <c r="AX137" s="13" t="s">
        <v>79</v>
      </c>
      <c r="AY137" s="219" t="s">
        <v>139</v>
      </c>
    </row>
    <row r="138" spans="1:65" s="2" customFormat="1" ht="24.2" customHeight="1">
      <c r="A138" s="33"/>
      <c r="B138" s="34"/>
      <c r="C138" s="194" t="s">
        <v>165</v>
      </c>
      <c r="D138" s="194" t="s">
        <v>141</v>
      </c>
      <c r="E138" s="195" t="s">
        <v>166</v>
      </c>
      <c r="F138" s="196" t="s">
        <v>167</v>
      </c>
      <c r="G138" s="197" t="s">
        <v>144</v>
      </c>
      <c r="H138" s="198">
        <v>1.8</v>
      </c>
      <c r="I138" s="199"/>
      <c r="J138" s="200">
        <f>ROUND(I138*H138,2)</f>
        <v>0</v>
      </c>
      <c r="K138" s="201"/>
      <c r="L138" s="38"/>
      <c r="M138" s="202" t="s">
        <v>1</v>
      </c>
      <c r="N138" s="203" t="s">
        <v>37</v>
      </c>
      <c r="O138" s="74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145</v>
      </c>
      <c r="AT138" s="206" t="s">
        <v>141</v>
      </c>
      <c r="AU138" s="206" t="s">
        <v>146</v>
      </c>
      <c r="AY138" s="16" t="s">
        <v>139</v>
      </c>
      <c r="BE138" s="207">
        <f>IF(N138="základná",J138,0)</f>
        <v>0</v>
      </c>
      <c r="BF138" s="207">
        <f>IF(N138="znížená",J138,0)</f>
        <v>0</v>
      </c>
      <c r="BG138" s="207">
        <f>IF(N138="zákl. prenesená",J138,0)</f>
        <v>0</v>
      </c>
      <c r="BH138" s="207">
        <f>IF(N138="zníž. prenesená",J138,0)</f>
        <v>0</v>
      </c>
      <c r="BI138" s="207">
        <f>IF(N138="nulová",J138,0)</f>
        <v>0</v>
      </c>
      <c r="BJ138" s="16" t="s">
        <v>146</v>
      </c>
      <c r="BK138" s="207">
        <f>ROUND(I138*H138,2)</f>
        <v>0</v>
      </c>
      <c r="BL138" s="16" t="s">
        <v>145</v>
      </c>
      <c r="BM138" s="206" t="s">
        <v>168</v>
      </c>
    </row>
    <row r="139" spans="1:65" s="2" customFormat="1" ht="24.2" customHeight="1">
      <c r="A139" s="33"/>
      <c r="B139" s="34"/>
      <c r="C139" s="194" t="s">
        <v>169</v>
      </c>
      <c r="D139" s="194" t="s">
        <v>141</v>
      </c>
      <c r="E139" s="195" t="s">
        <v>170</v>
      </c>
      <c r="F139" s="196" t="s">
        <v>171</v>
      </c>
      <c r="G139" s="197" t="s">
        <v>144</v>
      </c>
      <c r="H139" s="198">
        <v>3.7559999999999998</v>
      </c>
      <c r="I139" s="199"/>
      <c r="J139" s="200">
        <f>ROUND(I139*H139,2)</f>
        <v>0</v>
      </c>
      <c r="K139" s="201"/>
      <c r="L139" s="38"/>
      <c r="M139" s="202" t="s">
        <v>1</v>
      </c>
      <c r="N139" s="203" t="s">
        <v>37</v>
      </c>
      <c r="O139" s="74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145</v>
      </c>
      <c r="AT139" s="206" t="s">
        <v>141</v>
      </c>
      <c r="AU139" s="206" t="s">
        <v>146</v>
      </c>
      <c r="AY139" s="16" t="s">
        <v>139</v>
      </c>
      <c r="BE139" s="207">
        <f>IF(N139="základná",J139,0)</f>
        <v>0</v>
      </c>
      <c r="BF139" s="207">
        <f>IF(N139="znížená",J139,0)</f>
        <v>0</v>
      </c>
      <c r="BG139" s="207">
        <f>IF(N139="zákl. prenesená",J139,0)</f>
        <v>0</v>
      </c>
      <c r="BH139" s="207">
        <f>IF(N139="zníž. prenesená",J139,0)</f>
        <v>0</v>
      </c>
      <c r="BI139" s="207">
        <f>IF(N139="nulová",J139,0)</f>
        <v>0</v>
      </c>
      <c r="BJ139" s="16" t="s">
        <v>146</v>
      </c>
      <c r="BK139" s="207">
        <f>ROUND(I139*H139,2)</f>
        <v>0</v>
      </c>
      <c r="BL139" s="16" t="s">
        <v>145</v>
      </c>
      <c r="BM139" s="206" t="s">
        <v>172</v>
      </c>
    </row>
    <row r="140" spans="1:65" s="2" customFormat="1" ht="33" customHeight="1">
      <c r="A140" s="33"/>
      <c r="B140" s="34"/>
      <c r="C140" s="194" t="s">
        <v>173</v>
      </c>
      <c r="D140" s="194" t="s">
        <v>141</v>
      </c>
      <c r="E140" s="195" t="s">
        <v>174</v>
      </c>
      <c r="F140" s="196" t="s">
        <v>175</v>
      </c>
      <c r="G140" s="197" t="s">
        <v>144</v>
      </c>
      <c r="H140" s="198">
        <v>3.7559999999999998</v>
      </c>
      <c r="I140" s="199"/>
      <c r="J140" s="200">
        <f>ROUND(I140*H140,2)</f>
        <v>0</v>
      </c>
      <c r="K140" s="201"/>
      <c r="L140" s="38"/>
      <c r="M140" s="202" t="s">
        <v>1</v>
      </c>
      <c r="N140" s="203" t="s">
        <v>37</v>
      </c>
      <c r="O140" s="74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145</v>
      </c>
      <c r="AT140" s="206" t="s">
        <v>141</v>
      </c>
      <c r="AU140" s="206" t="s">
        <v>146</v>
      </c>
      <c r="AY140" s="16" t="s">
        <v>139</v>
      </c>
      <c r="BE140" s="207">
        <f>IF(N140="základná",J140,0)</f>
        <v>0</v>
      </c>
      <c r="BF140" s="207">
        <f>IF(N140="znížená",J140,0)</f>
        <v>0</v>
      </c>
      <c r="BG140" s="207">
        <f>IF(N140="zákl. prenesená",J140,0)</f>
        <v>0</v>
      </c>
      <c r="BH140" s="207">
        <f>IF(N140="zníž. prenesená",J140,0)</f>
        <v>0</v>
      </c>
      <c r="BI140" s="207">
        <f>IF(N140="nulová",J140,0)</f>
        <v>0</v>
      </c>
      <c r="BJ140" s="16" t="s">
        <v>146</v>
      </c>
      <c r="BK140" s="207">
        <f>ROUND(I140*H140,2)</f>
        <v>0</v>
      </c>
      <c r="BL140" s="16" t="s">
        <v>145</v>
      </c>
      <c r="BM140" s="206" t="s">
        <v>176</v>
      </c>
    </row>
    <row r="141" spans="1:65" s="2" customFormat="1" ht="16.5" customHeight="1">
      <c r="A141" s="33"/>
      <c r="B141" s="34"/>
      <c r="C141" s="194" t="s">
        <v>177</v>
      </c>
      <c r="D141" s="194" t="s">
        <v>141</v>
      </c>
      <c r="E141" s="195" t="s">
        <v>178</v>
      </c>
      <c r="F141" s="196" t="s">
        <v>179</v>
      </c>
      <c r="G141" s="197" t="s">
        <v>144</v>
      </c>
      <c r="H141" s="198">
        <v>3.7559999999999998</v>
      </c>
      <c r="I141" s="199"/>
      <c r="J141" s="200">
        <f>ROUND(I141*H141,2)</f>
        <v>0</v>
      </c>
      <c r="K141" s="201"/>
      <c r="L141" s="38"/>
      <c r="M141" s="202" t="s">
        <v>1</v>
      </c>
      <c r="N141" s="203" t="s">
        <v>37</v>
      </c>
      <c r="O141" s="74"/>
      <c r="P141" s="204">
        <f>O141*H141</f>
        <v>0</v>
      </c>
      <c r="Q141" s="204">
        <v>0</v>
      </c>
      <c r="R141" s="204">
        <f>Q141*H141</f>
        <v>0</v>
      </c>
      <c r="S141" s="204">
        <v>0</v>
      </c>
      <c r="T141" s="20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145</v>
      </c>
      <c r="AT141" s="206" t="s">
        <v>141</v>
      </c>
      <c r="AU141" s="206" t="s">
        <v>146</v>
      </c>
      <c r="AY141" s="16" t="s">
        <v>139</v>
      </c>
      <c r="BE141" s="207">
        <f>IF(N141="základná",J141,0)</f>
        <v>0</v>
      </c>
      <c r="BF141" s="207">
        <f>IF(N141="znížená",J141,0)</f>
        <v>0</v>
      </c>
      <c r="BG141" s="207">
        <f>IF(N141="zákl. prenesená",J141,0)</f>
        <v>0</v>
      </c>
      <c r="BH141" s="207">
        <f>IF(N141="zníž. prenesená",J141,0)</f>
        <v>0</v>
      </c>
      <c r="BI141" s="207">
        <f>IF(N141="nulová",J141,0)</f>
        <v>0</v>
      </c>
      <c r="BJ141" s="16" t="s">
        <v>146</v>
      </c>
      <c r="BK141" s="207">
        <f>ROUND(I141*H141,2)</f>
        <v>0</v>
      </c>
      <c r="BL141" s="16" t="s">
        <v>145</v>
      </c>
      <c r="BM141" s="206" t="s">
        <v>180</v>
      </c>
    </row>
    <row r="142" spans="1:65" s="2" customFormat="1" ht="24.2" customHeight="1">
      <c r="A142" s="33"/>
      <c r="B142" s="34"/>
      <c r="C142" s="194" t="s">
        <v>181</v>
      </c>
      <c r="D142" s="194" t="s">
        <v>141</v>
      </c>
      <c r="E142" s="195" t="s">
        <v>182</v>
      </c>
      <c r="F142" s="196" t="s">
        <v>183</v>
      </c>
      <c r="G142" s="197" t="s">
        <v>184</v>
      </c>
      <c r="H142" s="198">
        <v>6.3849999999999998</v>
      </c>
      <c r="I142" s="199"/>
      <c r="J142" s="200">
        <f>ROUND(I142*H142,2)</f>
        <v>0</v>
      </c>
      <c r="K142" s="201"/>
      <c r="L142" s="38"/>
      <c r="M142" s="202" t="s">
        <v>1</v>
      </c>
      <c r="N142" s="203" t="s">
        <v>37</v>
      </c>
      <c r="O142" s="74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145</v>
      </c>
      <c r="AT142" s="206" t="s">
        <v>141</v>
      </c>
      <c r="AU142" s="206" t="s">
        <v>146</v>
      </c>
      <c r="AY142" s="16" t="s">
        <v>139</v>
      </c>
      <c r="BE142" s="207">
        <f>IF(N142="základná",J142,0)</f>
        <v>0</v>
      </c>
      <c r="BF142" s="207">
        <f>IF(N142="znížená",J142,0)</f>
        <v>0</v>
      </c>
      <c r="BG142" s="207">
        <f>IF(N142="zákl. prenesená",J142,0)</f>
        <v>0</v>
      </c>
      <c r="BH142" s="207">
        <f>IF(N142="zníž. prenesená",J142,0)</f>
        <v>0</v>
      </c>
      <c r="BI142" s="207">
        <f>IF(N142="nulová",J142,0)</f>
        <v>0</v>
      </c>
      <c r="BJ142" s="16" t="s">
        <v>146</v>
      </c>
      <c r="BK142" s="207">
        <f>ROUND(I142*H142,2)</f>
        <v>0</v>
      </c>
      <c r="BL142" s="16" t="s">
        <v>145</v>
      </c>
      <c r="BM142" s="206" t="s">
        <v>185</v>
      </c>
    </row>
    <row r="143" spans="1:65" s="13" customFormat="1" ht="11.25">
      <c r="B143" s="208"/>
      <c r="C143" s="209"/>
      <c r="D143" s="210" t="s">
        <v>148</v>
      </c>
      <c r="E143" s="211" t="s">
        <v>1</v>
      </c>
      <c r="F143" s="212" t="s">
        <v>186</v>
      </c>
      <c r="G143" s="209"/>
      <c r="H143" s="213">
        <v>6.3849999999999998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148</v>
      </c>
      <c r="AU143" s="219" t="s">
        <v>146</v>
      </c>
      <c r="AV143" s="13" t="s">
        <v>146</v>
      </c>
      <c r="AW143" s="13" t="s">
        <v>28</v>
      </c>
      <c r="AX143" s="13" t="s">
        <v>79</v>
      </c>
      <c r="AY143" s="219" t="s">
        <v>139</v>
      </c>
    </row>
    <row r="144" spans="1:65" s="12" customFormat="1" ht="22.9" customHeight="1">
      <c r="B144" s="178"/>
      <c r="C144" s="179"/>
      <c r="D144" s="180" t="s">
        <v>70</v>
      </c>
      <c r="E144" s="192" t="s">
        <v>146</v>
      </c>
      <c r="F144" s="192" t="s">
        <v>187</v>
      </c>
      <c r="G144" s="179"/>
      <c r="H144" s="179"/>
      <c r="I144" s="182"/>
      <c r="J144" s="193">
        <f>BK144</f>
        <v>0</v>
      </c>
      <c r="K144" s="179"/>
      <c r="L144" s="184"/>
      <c r="M144" s="185"/>
      <c r="N144" s="186"/>
      <c r="O144" s="186"/>
      <c r="P144" s="187">
        <f>SUM(P145:P153)</f>
        <v>0</v>
      </c>
      <c r="Q144" s="186"/>
      <c r="R144" s="187">
        <f>SUM(R145:R153)</f>
        <v>4.0303497300000011</v>
      </c>
      <c r="S144" s="186"/>
      <c r="T144" s="188">
        <f>SUM(T145:T153)</f>
        <v>0</v>
      </c>
      <c r="AR144" s="189" t="s">
        <v>79</v>
      </c>
      <c r="AT144" s="190" t="s">
        <v>70</v>
      </c>
      <c r="AU144" s="190" t="s">
        <v>79</v>
      </c>
      <c r="AY144" s="189" t="s">
        <v>139</v>
      </c>
      <c r="BK144" s="191">
        <f>SUM(BK145:BK153)</f>
        <v>0</v>
      </c>
    </row>
    <row r="145" spans="1:65" s="2" customFormat="1" ht="16.5" customHeight="1">
      <c r="A145" s="33"/>
      <c r="B145" s="34"/>
      <c r="C145" s="194" t="s">
        <v>105</v>
      </c>
      <c r="D145" s="194" t="s">
        <v>141</v>
      </c>
      <c r="E145" s="195" t="s">
        <v>188</v>
      </c>
      <c r="F145" s="196" t="s">
        <v>189</v>
      </c>
      <c r="G145" s="197" t="s">
        <v>144</v>
      </c>
      <c r="H145" s="198">
        <v>1.8</v>
      </c>
      <c r="I145" s="199"/>
      <c r="J145" s="200">
        <f>ROUND(I145*H145,2)</f>
        <v>0</v>
      </c>
      <c r="K145" s="201"/>
      <c r="L145" s="38"/>
      <c r="M145" s="202" t="s">
        <v>1</v>
      </c>
      <c r="N145" s="203" t="s">
        <v>37</v>
      </c>
      <c r="O145" s="74"/>
      <c r="P145" s="204">
        <f>O145*H145</f>
        <v>0</v>
      </c>
      <c r="Q145" s="204">
        <v>2.23543</v>
      </c>
      <c r="R145" s="204">
        <f>Q145*H145</f>
        <v>4.0237740000000004</v>
      </c>
      <c r="S145" s="204">
        <v>0</v>
      </c>
      <c r="T145" s="20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145</v>
      </c>
      <c r="AT145" s="206" t="s">
        <v>141</v>
      </c>
      <c r="AU145" s="206" t="s">
        <v>146</v>
      </c>
      <c r="AY145" s="16" t="s">
        <v>139</v>
      </c>
      <c r="BE145" s="207">
        <f>IF(N145="základná",J145,0)</f>
        <v>0</v>
      </c>
      <c r="BF145" s="207">
        <f>IF(N145="znížená",J145,0)</f>
        <v>0</v>
      </c>
      <c r="BG145" s="207">
        <f>IF(N145="zákl. prenesená",J145,0)</f>
        <v>0</v>
      </c>
      <c r="BH145" s="207">
        <f>IF(N145="zníž. prenesená",J145,0)</f>
        <v>0</v>
      </c>
      <c r="BI145" s="207">
        <f>IF(N145="nulová",J145,0)</f>
        <v>0</v>
      </c>
      <c r="BJ145" s="16" t="s">
        <v>146</v>
      </c>
      <c r="BK145" s="207">
        <f>ROUND(I145*H145,2)</f>
        <v>0</v>
      </c>
      <c r="BL145" s="16" t="s">
        <v>145</v>
      </c>
      <c r="BM145" s="206" t="s">
        <v>190</v>
      </c>
    </row>
    <row r="146" spans="1:65" s="13" customFormat="1" ht="11.25">
      <c r="B146" s="208"/>
      <c r="C146" s="209"/>
      <c r="D146" s="210" t="s">
        <v>148</v>
      </c>
      <c r="E146" s="211" t="s">
        <v>1</v>
      </c>
      <c r="F146" s="212" t="s">
        <v>164</v>
      </c>
      <c r="G146" s="209"/>
      <c r="H146" s="213">
        <v>1.8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148</v>
      </c>
      <c r="AU146" s="219" t="s">
        <v>146</v>
      </c>
      <c r="AV146" s="13" t="s">
        <v>146</v>
      </c>
      <c r="AW146" s="13" t="s">
        <v>28</v>
      </c>
      <c r="AX146" s="13" t="s">
        <v>79</v>
      </c>
      <c r="AY146" s="219" t="s">
        <v>139</v>
      </c>
    </row>
    <row r="147" spans="1:65" s="2" customFormat="1" ht="24.2" customHeight="1">
      <c r="A147" s="33"/>
      <c r="B147" s="34"/>
      <c r="C147" s="194" t="s">
        <v>108</v>
      </c>
      <c r="D147" s="194" t="s">
        <v>141</v>
      </c>
      <c r="E147" s="195" t="s">
        <v>191</v>
      </c>
      <c r="F147" s="196" t="s">
        <v>192</v>
      </c>
      <c r="G147" s="197" t="s">
        <v>193</v>
      </c>
      <c r="H147" s="198">
        <v>19.571000000000002</v>
      </c>
      <c r="I147" s="199"/>
      <c r="J147" s="200">
        <f>ROUND(I147*H147,2)</f>
        <v>0</v>
      </c>
      <c r="K147" s="201"/>
      <c r="L147" s="38"/>
      <c r="M147" s="202" t="s">
        <v>1</v>
      </c>
      <c r="N147" s="203" t="s">
        <v>37</v>
      </c>
      <c r="O147" s="74"/>
      <c r="P147" s="204">
        <f>O147*H147</f>
        <v>0</v>
      </c>
      <c r="Q147" s="204">
        <v>3.0000000000000001E-5</v>
      </c>
      <c r="R147" s="204">
        <f>Q147*H147</f>
        <v>5.8713000000000005E-4</v>
      </c>
      <c r="S147" s="204">
        <v>0</v>
      </c>
      <c r="T147" s="20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145</v>
      </c>
      <c r="AT147" s="206" t="s">
        <v>141</v>
      </c>
      <c r="AU147" s="206" t="s">
        <v>146</v>
      </c>
      <c r="AY147" s="16" t="s">
        <v>139</v>
      </c>
      <c r="BE147" s="207">
        <f>IF(N147="základná",J147,0)</f>
        <v>0</v>
      </c>
      <c r="BF147" s="207">
        <f>IF(N147="znížená",J147,0)</f>
        <v>0</v>
      </c>
      <c r="BG147" s="207">
        <f>IF(N147="zákl. prenesená",J147,0)</f>
        <v>0</v>
      </c>
      <c r="BH147" s="207">
        <f>IF(N147="zníž. prenesená",J147,0)</f>
        <v>0</v>
      </c>
      <c r="BI147" s="207">
        <f>IF(N147="nulová",J147,0)</f>
        <v>0</v>
      </c>
      <c r="BJ147" s="16" t="s">
        <v>146</v>
      </c>
      <c r="BK147" s="207">
        <f>ROUND(I147*H147,2)</f>
        <v>0</v>
      </c>
      <c r="BL147" s="16" t="s">
        <v>145</v>
      </c>
      <c r="BM147" s="206" t="s">
        <v>194</v>
      </c>
    </row>
    <row r="148" spans="1:65" s="13" customFormat="1" ht="11.25">
      <c r="B148" s="208"/>
      <c r="C148" s="209"/>
      <c r="D148" s="210" t="s">
        <v>148</v>
      </c>
      <c r="E148" s="211" t="s">
        <v>1</v>
      </c>
      <c r="F148" s="212" t="s">
        <v>195</v>
      </c>
      <c r="G148" s="209"/>
      <c r="H148" s="213">
        <v>13.063000000000001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148</v>
      </c>
      <c r="AU148" s="219" t="s">
        <v>146</v>
      </c>
      <c r="AV148" s="13" t="s">
        <v>146</v>
      </c>
      <c r="AW148" s="13" t="s">
        <v>28</v>
      </c>
      <c r="AX148" s="13" t="s">
        <v>71</v>
      </c>
      <c r="AY148" s="219" t="s">
        <v>139</v>
      </c>
    </row>
    <row r="149" spans="1:65" s="13" customFormat="1" ht="11.25">
      <c r="B149" s="208"/>
      <c r="C149" s="209"/>
      <c r="D149" s="210" t="s">
        <v>148</v>
      </c>
      <c r="E149" s="211" t="s">
        <v>1</v>
      </c>
      <c r="F149" s="212" t="s">
        <v>196</v>
      </c>
      <c r="G149" s="209"/>
      <c r="H149" s="213">
        <v>3.254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148</v>
      </c>
      <c r="AU149" s="219" t="s">
        <v>146</v>
      </c>
      <c r="AV149" s="13" t="s">
        <v>146</v>
      </c>
      <c r="AW149" s="13" t="s">
        <v>28</v>
      </c>
      <c r="AX149" s="13" t="s">
        <v>71</v>
      </c>
      <c r="AY149" s="219" t="s">
        <v>139</v>
      </c>
    </row>
    <row r="150" spans="1:65" s="13" customFormat="1" ht="11.25">
      <c r="B150" s="208"/>
      <c r="C150" s="209"/>
      <c r="D150" s="210" t="s">
        <v>148</v>
      </c>
      <c r="E150" s="211" t="s">
        <v>1</v>
      </c>
      <c r="F150" s="212" t="s">
        <v>196</v>
      </c>
      <c r="G150" s="209"/>
      <c r="H150" s="213">
        <v>3.254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148</v>
      </c>
      <c r="AU150" s="219" t="s">
        <v>146</v>
      </c>
      <c r="AV150" s="13" t="s">
        <v>146</v>
      </c>
      <c r="AW150" s="13" t="s">
        <v>28</v>
      </c>
      <c r="AX150" s="13" t="s">
        <v>71</v>
      </c>
      <c r="AY150" s="219" t="s">
        <v>139</v>
      </c>
    </row>
    <row r="151" spans="1:65" s="14" customFormat="1" ht="11.25">
      <c r="B151" s="220"/>
      <c r="C151" s="221"/>
      <c r="D151" s="210" t="s">
        <v>148</v>
      </c>
      <c r="E151" s="222" t="s">
        <v>1</v>
      </c>
      <c r="F151" s="223" t="s">
        <v>151</v>
      </c>
      <c r="G151" s="221"/>
      <c r="H151" s="224">
        <v>19.571000000000002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148</v>
      </c>
      <c r="AU151" s="230" t="s">
        <v>146</v>
      </c>
      <c r="AV151" s="14" t="s">
        <v>145</v>
      </c>
      <c r="AW151" s="14" t="s">
        <v>28</v>
      </c>
      <c r="AX151" s="14" t="s">
        <v>79</v>
      </c>
      <c r="AY151" s="230" t="s">
        <v>139</v>
      </c>
    </row>
    <row r="152" spans="1:65" s="2" customFormat="1" ht="16.5" customHeight="1">
      <c r="A152" s="33"/>
      <c r="B152" s="34"/>
      <c r="C152" s="231" t="s">
        <v>197</v>
      </c>
      <c r="D152" s="231" t="s">
        <v>198</v>
      </c>
      <c r="E152" s="232" t="s">
        <v>199</v>
      </c>
      <c r="F152" s="233" t="s">
        <v>200</v>
      </c>
      <c r="G152" s="234" t="s">
        <v>193</v>
      </c>
      <c r="H152" s="235">
        <v>19.962</v>
      </c>
      <c r="I152" s="236"/>
      <c r="J152" s="237">
        <f>ROUND(I152*H152,2)</f>
        <v>0</v>
      </c>
      <c r="K152" s="238"/>
      <c r="L152" s="239"/>
      <c r="M152" s="240" t="s">
        <v>1</v>
      </c>
      <c r="N152" s="241" t="s">
        <v>37</v>
      </c>
      <c r="O152" s="74"/>
      <c r="P152" s="204">
        <f>O152*H152</f>
        <v>0</v>
      </c>
      <c r="Q152" s="204">
        <v>2.9999999999999997E-4</v>
      </c>
      <c r="R152" s="204">
        <f>Q152*H152</f>
        <v>5.9885999999999993E-3</v>
      </c>
      <c r="S152" s="204">
        <v>0</v>
      </c>
      <c r="T152" s="20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177</v>
      </c>
      <c r="AT152" s="206" t="s">
        <v>198</v>
      </c>
      <c r="AU152" s="206" t="s">
        <v>146</v>
      </c>
      <c r="AY152" s="16" t="s">
        <v>139</v>
      </c>
      <c r="BE152" s="207">
        <f>IF(N152="základná",J152,0)</f>
        <v>0</v>
      </c>
      <c r="BF152" s="207">
        <f>IF(N152="znížená",J152,0)</f>
        <v>0</v>
      </c>
      <c r="BG152" s="207">
        <f>IF(N152="zákl. prenesená",J152,0)</f>
        <v>0</v>
      </c>
      <c r="BH152" s="207">
        <f>IF(N152="zníž. prenesená",J152,0)</f>
        <v>0</v>
      </c>
      <c r="BI152" s="207">
        <f>IF(N152="nulová",J152,0)</f>
        <v>0</v>
      </c>
      <c r="BJ152" s="16" t="s">
        <v>146</v>
      </c>
      <c r="BK152" s="207">
        <f>ROUND(I152*H152,2)</f>
        <v>0</v>
      </c>
      <c r="BL152" s="16" t="s">
        <v>145</v>
      </c>
      <c r="BM152" s="206" t="s">
        <v>201</v>
      </c>
    </row>
    <row r="153" spans="1:65" s="13" customFormat="1" ht="11.25">
      <c r="B153" s="208"/>
      <c r="C153" s="209"/>
      <c r="D153" s="210" t="s">
        <v>148</v>
      </c>
      <c r="E153" s="209"/>
      <c r="F153" s="212" t="s">
        <v>202</v>
      </c>
      <c r="G153" s="209"/>
      <c r="H153" s="213">
        <v>19.962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148</v>
      </c>
      <c r="AU153" s="219" t="s">
        <v>146</v>
      </c>
      <c r="AV153" s="13" t="s">
        <v>146</v>
      </c>
      <c r="AW153" s="13" t="s">
        <v>4</v>
      </c>
      <c r="AX153" s="13" t="s">
        <v>79</v>
      </c>
      <c r="AY153" s="219" t="s">
        <v>139</v>
      </c>
    </row>
    <row r="154" spans="1:65" s="12" customFormat="1" ht="22.9" customHeight="1">
      <c r="B154" s="178"/>
      <c r="C154" s="179"/>
      <c r="D154" s="180" t="s">
        <v>70</v>
      </c>
      <c r="E154" s="192" t="s">
        <v>165</v>
      </c>
      <c r="F154" s="192" t="s">
        <v>203</v>
      </c>
      <c r="G154" s="179"/>
      <c r="H154" s="179"/>
      <c r="I154" s="182"/>
      <c r="J154" s="193">
        <f>BK154</f>
        <v>0</v>
      </c>
      <c r="K154" s="179"/>
      <c r="L154" s="184"/>
      <c r="M154" s="185"/>
      <c r="N154" s="186"/>
      <c r="O154" s="186"/>
      <c r="P154" s="187">
        <f>SUM(P155:P166)</f>
        <v>0</v>
      </c>
      <c r="Q154" s="186"/>
      <c r="R154" s="187">
        <f>SUM(R155:R166)</f>
        <v>11.662304300000002</v>
      </c>
      <c r="S154" s="186"/>
      <c r="T154" s="188">
        <f>SUM(T155:T166)</f>
        <v>0</v>
      </c>
      <c r="AR154" s="189" t="s">
        <v>79</v>
      </c>
      <c r="AT154" s="190" t="s">
        <v>70</v>
      </c>
      <c r="AU154" s="190" t="s">
        <v>79</v>
      </c>
      <c r="AY154" s="189" t="s">
        <v>139</v>
      </c>
      <c r="BK154" s="191">
        <f>SUM(BK155:BK166)</f>
        <v>0</v>
      </c>
    </row>
    <row r="155" spans="1:65" s="2" customFormat="1" ht="24.2" customHeight="1">
      <c r="A155" s="33"/>
      <c r="B155" s="34"/>
      <c r="C155" s="194" t="s">
        <v>204</v>
      </c>
      <c r="D155" s="194" t="s">
        <v>141</v>
      </c>
      <c r="E155" s="195" t="s">
        <v>205</v>
      </c>
      <c r="F155" s="196" t="s">
        <v>206</v>
      </c>
      <c r="G155" s="197" t="s">
        <v>193</v>
      </c>
      <c r="H155" s="198">
        <v>19.571000000000002</v>
      </c>
      <c r="I155" s="199"/>
      <c r="J155" s="200">
        <f>ROUND(I155*H155,2)</f>
        <v>0</v>
      </c>
      <c r="K155" s="201"/>
      <c r="L155" s="38"/>
      <c r="M155" s="202" t="s">
        <v>1</v>
      </c>
      <c r="N155" s="203" t="s">
        <v>37</v>
      </c>
      <c r="O155" s="74"/>
      <c r="P155" s="204">
        <f>O155*H155</f>
        <v>0</v>
      </c>
      <c r="Q155" s="204">
        <v>0.37080000000000002</v>
      </c>
      <c r="R155" s="204">
        <f>Q155*H155</f>
        <v>7.2569268000000013</v>
      </c>
      <c r="S155" s="204">
        <v>0</v>
      </c>
      <c r="T155" s="20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6" t="s">
        <v>145</v>
      </c>
      <c r="AT155" s="206" t="s">
        <v>141</v>
      </c>
      <c r="AU155" s="206" t="s">
        <v>146</v>
      </c>
      <c r="AY155" s="16" t="s">
        <v>139</v>
      </c>
      <c r="BE155" s="207">
        <f>IF(N155="základná",J155,0)</f>
        <v>0</v>
      </c>
      <c r="BF155" s="207">
        <f>IF(N155="znížená",J155,0)</f>
        <v>0</v>
      </c>
      <c r="BG155" s="207">
        <f>IF(N155="zákl. prenesená",J155,0)</f>
        <v>0</v>
      </c>
      <c r="BH155" s="207">
        <f>IF(N155="zníž. prenesená",J155,0)</f>
        <v>0</v>
      </c>
      <c r="BI155" s="207">
        <f>IF(N155="nulová",J155,0)</f>
        <v>0</v>
      </c>
      <c r="BJ155" s="16" t="s">
        <v>146</v>
      </c>
      <c r="BK155" s="207">
        <f>ROUND(I155*H155,2)</f>
        <v>0</v>
      </c>
      <c r="BL155" s="16" t="s">
        <v>145</v>
      </c>
      <c r="BM155" s="206" t="s">
        <v>207</v>
      </c>
    </row>
    <row r="156" spans="1:65" s="13" customFormat="1" ht="11.25">
      <c r="B156" s="208"/>
      <c r="C156" s="209"/>
      <c r="D156" s="210" t="s">
        <v>148</v>
      </c>
      <c r="E156" s="211" t="s">
        <v>1</v>
      </c>
      <c r="F156" s="212" t="s">
        <v>195</v>
      </c>
      <c r="G156" s="209"/>
      <c r="H156" s="213">
        <v>13.063000000000001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148</v>
      </c>
      <c r="AU156" s="219" t="s">
        <v>146</v>
      </c>
      <c r="AV156" s="13" t="s">
        <v>146</v>
      </c>
      <c r="AW156" s="13" t="s">
        <v>28</v>
      </c>
      <c r="AX156" s="13" t="s">
        <v>71</v>
      </c>
      <c r="AY156" s="219" t="s">
        <v>139</v>
      </c>
    </row>
    <row r="157" spans="1:65" s="13" customFormat="1" ht="11.25">
      <c r="B157" s="208"/>
      <c r="C157" s="209"/>
      <c r="D157" s="210" t="s">
        <v>148</v>
      </c>
      <c r="E157" s="211" t="s">
        <v>1</v>
      </c>
      <c r="F157" s="212" t="s">
        <v>196</v>
      </c>
      <c r="G157" s="209"/>
      <c r="H157" s="213">
        <v>3.254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148</v>
      </c>
      <c r="AU157" s="219" t="s">
        <v>146</v>
      </c>
      <c r="AV157" s="13" t="s">
        <v>146</v>
      </c>
      <c r="AW157" s="13" t="s">
        <v>28</v>
      </c>
      <c r="AX157" s="13" t="s">
        <v>71</v>
      </c>
      <c r="AY157" s="219" t="s">
        <v>139</v>
      </c>
    </row>
    <row r="158" spans="1:65" s="13" customFormat="1" ht="11.25">
      <c r="B158" s="208"/>
      <c r="C158" s="209"/>
      <c r="D158" s="210" t="s">
        <v>148</v>
      </c>
      <c r="E158" s="211" t="s">
        <v>1</v>
      </c>
      <c r="F158" s="212" t="s">
        <v>196</v>
      </c>
      <c r="G158" s="209"/>
      <c r="H158" s="213">
        <v>3.254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148</v>
      </c>
      <c r="AU158" s="219" t="s">
        <v>146</v>
      </c>
      <c r="AV158" s="13" t="s">
        <v>146</v>
      </c>
      <c r="AW158" s="13" t="s">
        <v>28</v>
      </c>
      <c r="AX158" s="13" t="s">
        <v>71</v>
      </c>
      <c r="AY158" s="219" t="s">
        <v>139</v>
      </c>
    </row>
    <row r="159" spans="1:65" s="14" customFormat="1" ht="11.25">
      <c r="B159" s="220"/>
      <c r="C159" s="221"/>
      <c r="D159" s="210" t="s">
        <v>148</v>
      </c>
      <c r="E159" s="222" t="s">
        <v>1</v>
      </c>
      <c r="F159" s="223" t="s">
        <v>151</v>
      </c>
      <c r="G159" s="221"/>
      <c r="H159" s="224">
        <v>19.571000000000002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148</v>
      </c>
      <c r="AU159" s="230" t="s">
        <v>146</v>
      </c>
      <c r="AV159" s="14" t="s">
        <v>145</v>
      </c>
      <c r="AW159" s="14" t="s">
        <v>28</v>
      </c>
      <c r="AX159" s="14" t="s">
        <v>79</v>
      </c>
      <c r="AY159" s="230" t="s">
        <v>139</v>
      </c>
    </row>
    <row r="160" spans="1:65" s="2" customFormat="1" ht="37.9" customHeight="1">
      <c r="A160" s="33"/>
      <c r="B160" s="34"/>
      <c r="C160" s="194" t="s">
        <v>208</v>
      </c>
      <c r="D160" s="194" t="s">
        <v>141</v>
      </c>
      <c r="E160" s="195" t="s">
        <v>209</v>
      </c>
      <c r="F160" s="196" t="s">
        <v>210</v>
      </c>
      <c r="G160" s="197" t="s">
        <v>193</v>
      </c>
      <c r="H160" s="198">
        <v>19.571000000000002</v>
      </c>
      <c r="I160" s="199"/>
      <c r="J160" s="200">
        <f>ROUND(I160*H160,2)</f>
        <v>0</v>
      </c>
      <c r="K160" s="201"/>
      <c r="L160" s="38"/>
      <c r="M160" s="202" t="s">
        <v>1</v>
      </c>
      <c r="N160" s="203" t="s">
        <v>37</v>
      </c>
      <c r="O160" s="74"/>
      <c r="P160" s="204">
        <f>O160*H160</f>
        <v>0</v>
      </c>
      <c r="Q160" s="204">
        <v>9.2499999999999999E-2</v>
      </c>
      <c r="R160" s="204">
        <f>Q160*H160</f>
        <v>1.8103175</v>
      </c>
      <c r="S160" s="204">
        <v>0</v>
      </c>
      <c r="T160" s="20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6" t="s">
        <v>145</v>
      </c>
      <c r="AT160" s="206" t="s">
        <v>141</v>
      </c>
      <c r="AU160" s="206" t="s">
        <v>146</v>
      </c>
      <c r="AY160" s="16" t="s">
        <v>139</v>
      </c>
      <c r="BE160" s="207">
        <f>IF(N160="základná",J160,0)</f>
        <v>0</v>
      </c>
      <c r="BF160" s="207">
        <f>IF(N160="znížená",J160,0)</f>
        <v>0</v>
      </c>
      <c r="BG160" s="207">
        <f>IF(N160="zákl. prenesená",J160,0)</f>
        <v>0</v>
      </c>
      <c r="BH160" s="207">
        <f>IF(N160="zníž. prenesená",J160,0)</f>
        <v>0</v>
      </c>
      <c r="BI160" s="207">
        <f>IF(N160="nulová",J160,0)</f>
        <v>0</v>
      </c>
      <c r="BJ160" s="16" t="s">
        <v>146</v>
      </c>
      <c r="BK160" s="207">
        <f>ROUND(I160*H160,2)</f>
        <v>0</v>
      </c>
      <c r="BL160" s="16" t="s">
        <v>145</v>
      </c>
      <c r="BM160" s="206" t="s">
        <v>211</v>
      </c>
    </row>
    <row r="161" spans="1:65" s="13" customFormat="1" ht="11.25">
      <c r="B161" s="208"/>
      <c r="C161" s="209"/>
      <c r="D161" s="210" t="s">
        <v>148</v>
      </c>
      <c r="E161" s="211" t="s">
        <v>1</v>
      </c>
      <c r="F161" s="212" t="s">
        <v>195</v>
      </c>
      <c r="G161" s="209"/>
      <c r="H161" s="213">
        <v>13.063000000000001</v>
      </c>
      <c r="I161" s="214"/>
      <c r="J161" s="209"/>
      <c r="K161" s="209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148</v>
      </c>
      <c r="AU161" s="219" t="s">
        <v>146</v>
      </c>
      <c r="AV161" s="13" t="s">
        <v>146</v>
      </c>
      <c r="AW161" s="13" t="s">
        <v>28</v>
      </c>
      <c r="AX161" s="13" t="s">
        <v>71</v>
      </c>
      <c r="AY161" s="219" t="s">
        <v>139</v>
      </c>
    </row>
    <row r="162" spans="1:65" s="13" customFormat="1" ht="11.25">
      <c r="B162" s="208"/>
      <c r="C162" s="209"/>
      <c r="D162" s="210" t="s">
        <v>148</v>
      </c>
      <c r="E162" s="211" t="s">
        <v>1</v>
      </c>
      <c r="F162" s="212" t="s">
        <v>196</v>
      </c>
      <c r="G162" s="209"/>
      <c r="H162" s="213">
        <v>3.254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148</v>
      </c>
      <c r="AU162" s="219" t="s">
        <v>146</v>
      </c>
      <c r="AV162" s="13" t="s">
        <v>146</v>
      </c>
      <c r="AW162" s="13" t="s">
        <v>28</v>
      </c>
      <c r="AX162" s="13" t="s">
        <v>71</v>
      </c>
      <c r="AY162" s="219" t="s">
        <v>139</v>
      </c>
    </row>
    <row r="163" spans="1:65" s="13" customFormat="1" ht="11.25">
      <c r="B163" s="208"/>
      <c r="C163" s="209"/>
      <c r="D163" s="210" t="s">
        <v>148</v>
      </c>
      <c r="E163" s="211" t="s">
        <v>1</v>
      </c>
      <c r="F163" s="212" t="s">
        <v>196</v>
      </c>
      <c r="G163" s="209"/>
      <c r="H163" s="213">
        <v>3.254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148</v>
      </c>
      <c r="AU163" s="219" t="s">
        <v>146</v>
      </c>
      <c r="AV163" s="13" t="s">
        <v>146</v>
      </c>
      <c r="AW163" s="13" t="s">
        <v>28</v>
      </c>
      <c r="AX163" s="13" t="s">
        <v>71</v>
      </c>
      <c r="AY163" s="219" t="s">
        <v>139</v>
      </c>
    </row>
    <row r="164" spans="1:65" s="14" customFormat="1" ht="11.25">
      <c r="B164" s="220"/>
      <c r="C164" s="221"/>
      <c r="D164" s="210" t="s">
        <v>148</v>
      </c>
      <c r="E164" s="222" t="s">
        <v>1</v>
      </c>
      <c r="F164" s="223" t="s">
        <v>151</v>
      </c>
      <c r="G164" s="221"/>
      <c r="H164" s="224">
        <v>19.571000000000002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148</v>
      </c>
      <c r="AU164" s="230" t="s">
        <v>146</v>
      </c>
      <c r="AV164" s="14" t="s">
        <v>145</v>
      </c>
      <c r="AW164" s="14" t="s">
        <v>28</v>
      </c>
      <c r="AX164" s="14" t="s">
        <v>79</v>
      </c>
      <c r="AY164" s="230" t="s">
        <v>139</v>
      </c>
    </row>
    <row r="165" spans="1:65" s="2" customFormat="1" ht="21.75" customHeight="1">
      <c r="A165" s="33"/>
      <c r="B165" s="34"/>
      <c r="C165" s="231" t="s">
        <v>212</v>
      </c>
      <c r="D165" s="231" t="s">
        <v>198</v>
      </c>
      <c r="E165" s="232" t="s">
        <v>213</v>
      </c>
      <c r="F165" s="233" t="s">
        <v>214</v>
      </c>
      <c r="G165" s="234" t="s">
        <v>193</v>
      </c>
      <c r="H165" s="235">
        <v>19.962</v>
      </c>
      <c r="I165" s="236"/>
      <c r="J165" s="237">
        <f>ROUND(I165*H165,2)</f>
        <v>0</v>
      </c>
      <c r="K165" s="238"/>
      <c r="L165" s="239"/>
      <c r="M165" s="240" t="s">
        <v>1</v>
      </c>
      <c r="N165" s="241" t="s">
        <v>37</v>
      </c>
      <c r="O165" s="74"/>
      <c r="P165" s="204">
        <f>O165*H165</f>
        <v>0</v>
      </c>
      <c r="Q165" s="204">
        <v>0.13</v>
      </c>
      <c r="R165" s="204">
        <f>Q165*H165</f>
        <v>2.5950600000000001</v>
      </c>
      <c r="S165" s="204">
        <v>0</v>
      </c>
      <c r="T165" s="20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6" t="s">
        <v>177</v>
      </c>
      <c r="AT165" s="206" t="s">
        <v>198</v>
      </c>
      <c r="AU165" s="206" t="s">
        <v>146</v>
      </c>
      <c r="AY165" s="16" t="s">
        <v>139</v>
      </c>
      <c r="BE165" s="207">
        <f>IF(N165="základná",J165,0)</f>
        <v>0</v>
      </c>
      <c r="BF165" s="207">
        <f>IF(N165="znížená",J165,0)</f>
        <v>0</v>
      </c>
      <c r="BG165" s="207">
        <f>IF(N165="zákl. prenesená",J165,0)</f>
        <v>0</v>
      </c>
      <c r="BH165" s="207">
        <f>IF(N165="zníž. prenesená",J165,0)</f>
        <v>0</v>
      </c>
      <c r="BI165" s="207">
        <f>IF(N165="nulová",J165,0)</f>
        <v>0</v>
      </c>
      <c r="BJ165" s="16" t="s">
        <v>146</v>
      </c>
      <c r="BK165" s="207">
        <f>ROUND(I165*H165,2)</f>
        <v>0</v>
      </c>
      <c r="BL165" s="16" t="s">
        <v>145</v>
      </c>
      <c r="BM165" s="206" t="s">
        <v>215</v>
      </c>
    </row>
    <row r="166" spans="1:65" s="13" customFormat="1" ht="11.25">
      <c r="B166" s="208"/>
      <c r="C166" s="209"/>
      <c r="D166" s="210" t="s">
        <v>148</v>
      </c>
      <c r="E166" s="209"/>
      <c r="F166" s="212" t="s">
        <v>202</v>
      </c>
      <c r="G166" s="209"/>
      <c r="H166" s="213">
        <v>19.962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148</v>
      </c>
      <c r="AU166" s="219" t="s">
        <v>146</v>
      </c>
      <c r="AV166" s="13" t="s">
        <v>146</v>
      </c>
      <c r="AW166" s="13" t="s">
        <v>4</v>
      </c>
      <c r="AX166" s="13" t="s">
        <v>79</v>
      </c>
      <c r="AY166" s="219" t="s">
        <v>139</v>
      </c>
    </row>
    <row r="167" spans="1:65" s="12" customFormat="1" ht="22.9" customHeight="1">
      <c r="B167" s="178"/>
      <c r="C167" s="179"/>
      <c r="D167" s="180" t="s">
        <v>70</v>
      </c>
      <c r="E167" s="192" t="s">
        <v>181</v>
      </c>
      <c r="F167" s="192" t="s">
        <v>216</v>
      </c>
      <c r="G167" s="179"/>
      <c r="H167" s="179"/>
      <c r="I167" s="182"/>
      <c r="J167" s="193">
        <f>BK167</f>
        <v>0</v>
      </c>
      <c r="K167" s="179"/>
      <c r="L167" s="184"/>
      <c r="M167" s="185"/>
      <c r="N167" s="186"/>
      <c r="O167" s="186"/>
      <c r="P167" s="187">
        <f>SUM(P168:P175)</f>
        <v>0</v>
      </c>
      <c r="Q167" s="186"/>
      <c r="R167" s="187">
        <f>SUM(R168:R175)</f>
        <v>3.5041801700000001</v>
      </c>
      <c r="S167" s="186"/>
      <c r="T167" s="188">
        <f>SUM(T168:T175)</f>
        <v>0</v>
      </c>
      <c r="AR167" s="189" t="s">
        <v>79</v>
      </c>
      <c r="AT167" s="190" t="s">
        <v>70</v>
      </c>
      <c r="AU167" s="190" t="s">
        <v>79</v>
      </c>
      <c r="AY167" s="189" t="s">
        <v>139</v>
      </c>
      <c r="BK167" s="191">
        <f>SUM(BK168:BK175)</f>
        <v>0</v>
      </c>
    </row>
    <row r="168" spans="1:65" s="2" customFormat="1" ht="37.9" customHeight="1">
      <c r="A168" s="33"/>
      <c r="B168" s="34"/>
      <c r="C168" s="194" t="s">
        <v>217</v>
      </c>
      <c r="D168" s="194" t="s">
        <v>141</v>
      </c>
      <c r="E168" s="195" t="s">
        <v>218</v>
      </c>
      <c r="F168" s="196" t="s">
        <v>219</v>
      </c>
      <c r="G168" s="197" t="s">
        <v>220</v>
      </c>
      <c r="H168" s="198">
        <v>16.5</v>
      </c>
      <c r="I168" s="199"/>
      <c r="J168" s="200">
        <f>ROUND(I168*H168,2)</f>
        <v>0</v>
      </c>
      <c r="K168" s="201"/>
      <c r="L168" s="38"/>
      <c r="M168" s="202" t="s">
        <v>1</v>
      </c>
      <c r="N168" s="203" t="s">
        <v>37</v>
      </c>
      <c r="O168" s="74"/>
      <c r="P168" s="204">
        <f>O168*H168</f>
        <v>0</v>
      </c>
      <c r="Q168" s="204">
        <v>9.7930000000000003E-2</v>
      </c>
      <c r="R168" s="204">
        <f>Q168*H168</f>
        <v>1.615845</v>
      </c>
      <c r="S168" s="204">
        <v>0</v>
      </c>
      <c r="T168" s="20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6" t="s">
        <v>145</v>
      </c>
      <c r="AT168" s="206" t="s">
        <v>141</v>
      </c>
      <c r="AU168" s="206" t="s">
        <v>146</v>
      </c>
      <c r="AY168" s="16" t="s">
        <v>139</v>
      </c>
      <c r="BE168" s="207">
        <f>IF(N168="základná",J168,0)</f>
        <v>0</v>
      </c>
      <c r="BF168" s="207">
        <f>IF(N168="znížená",J168,0)</f>
        <v>0</v>
      </c>
      <c r="BG168" s="207">
        <f>IF(N168="zákl. prenesená",J168,0)</f>
        <v>0</v>
      </c>
      <c r="BH168" s="207">
        <f>IF(N168="zníž. prenesená",J168,0)</f>
        <v>0</v>
      </c>
      <c r="BI168" s="207">
        <f>IF(N168="nulová",J168,0)</f>
        <v>0</v>
      </c>
      <c r="BJ168" s="16" t="s">
        <v>146</v>
      </c>
      <c r="BK168" s="207">
        <f>ROUND(I168*H168,2)</f>
        <v>0</v>
      </c>
      <c r="BL168" s="16" t="s">
        <v>145</v>
      </c>
      <c r="BM168" s="206" t="s">
        <v>221</v>
      </c>
    </row>
    <row r="169" spans="1:65" s="13" customFormat="1" ht="11.25">
      <c r="B169" s="208"/>
      <c r="C169" s="209"/>
      <c r="D169" s="210" t="s">
        <v>148</v>
      </c>
      <c r="E169" s="211" t="s">
        <v>1</v>
      </c>
      <c r="F169" s="212" t="s">
        <v>222</v>
      </c>
      <c r="G169" s="209"/>
      <c r="H169" s="213">
        <v>16.5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148</v>
      </c>
      <c r="AU169" s="219" t="s">
        <v>146</v>
      </c>
      <c r="AV169" s="13" t="s">
        <v>146</v>
      </c>
      <c r="AW169" s="13" t="s">
        <v>28</v>
      </c>
      <c r="AX169" s="13" t="s">
        <v>79</v>
      </c>
      <c r="AY169" s="219" t="s">
        <v>139</v>
      </c>
    </row>
    <row r="170" spans="1:65" s="2" customFormat="1" ht="21.75" customHeight="1">
      <c r="A170" s="33"/>
      <c r="B170" s="34"/>
      <c r="C170" s="231" t="s">
        <v>223</v>
      </c>
      <c r="D170" s="231" t="s">
        <v>198</v>
      </c>
      <c r="E170" s="232" t="s">
        <v>224</v>
      </c>
      <c r="F170" s="233" t="s">
        <v>225</v>
      </c>
      <c r="G170" s="234" t="s">
        <v>226</v>
      </c>
      <c r="H170" s="235">
        <v>16.664999999999999</v>
      </c>
      <c r="I170" s="236"/>
      <c r="J170" s="237">
        <f>ROUND(I170*H170,2)</f>
        <v>0</v>
      </c>
      <c r="K170" s="238"/>
      <c r="L170" s="239"/>
      <c r="M170" s="240" t="s">
        <v>1</v>
      </c>
      <c r="N170" s="241" t="s">
        <v>37</v>
      </c>
      <c r="O170" s="74"/>
      <c r="P170" s="204">
        <f>O170*H170</f>
        <v>0</v>
      </c>
      <c r="Q170" s="204">
        <v>2.3E-2</v>
      </c>
      <c r="R170" s="204">
        <f>Q170*H170</f>
        <v>0.383295</v>
      </c>
      <c r="S170" s="204">
        <v>0</v>
      </c>
      <c r="T170" s="20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6" t="s">
        <v>177</v>
      </c>
      <c r="AT170" s="206" t="s">
        <v>198</v>
      </c>
      <c r="AU170" s="206" t="s">
        <v>146</v>
      </c>
      <c r="AY170" s="16" t="s">
        <v>139</v>
      </c>
      <c r="BE170" s="207">
        <f>IF(N170="základná",J170,0)</f>
        <v>0</v>
      </c>
      <c r="BF170" s="207">
        <f>IF(N170="znížená",J170,0)</f>
        <v>0</v>
      </c>
      <c r="BG170" s="207">
        <f>IF(N170="zákl. prenesená",J170,0)</f>
        <v>0</v>
      </c>
      <c r="BH170" s="207">
        <f>IF(N170="zníž. prenesená",J170,0)</f>
        <v>0</v>
      </c>
      <c r="BI170" s="207">
        <f>IF(N170="nulová",J170,0)</f>
        <v>0</v>
      </c>
      <c r="BJ170" s="16" t="s">
        <v>146</v>
      </c>
      <c r="BK170" s="207">
        <f>ROUND(I170*H170,2)</f>
        <v>0</v>
      </c>
      <c r="BL170" s="16" t="s">
        <v>145</v>
      </c>
      <c r="BM170" s="206" t="s">
        <v>227</v>
      </c>
    </row>
    <row r="171" spans="1:65" s="13" customFormat="1" ht="11.25">
      <c r="B171" s="208"/>
      <c r="C171" s="209"/>
      <c r="D171" s="210" t="s">
        <v>148</v>
      </c>
      <c r="E171" s="209"/>
      <c r="F171" s="212" t="s">
        <v>228</v>
      </c>
      <c r="G171" s="209"/>
      <c r="H171" s="213">
        <v>16.664999999999999</v>
      </c>
      <c r="I171" s="214"/>
      <c r="J171" s="209"/>
      <c r="K171" s="209"/>
      <c r="L171" s="215"/>
      <c r="M171" s="216"/>
      <c r="N171" s="217"/>
      <c r="O171" s="217"/>
      <c r="P171" s="217"/>
      <c r="Q171" s="217"/>
      <c r="R171" s="217"/>
      <c r="S171" s="217"/>
      <c r="T171" s="218"/>
      <c r="AT171" s="219" t="s">
        <v>148</v>
      </c>
      <c r="AU171" s="219" t="s">
        <v>146</v>
      </c>
      <c r="AV171" s="13" t="s">
        <v>146</v>
      </c>
      <c r="AW171" s="13" t="s">
        <v>4</v>
      </c>
      <c r="AX171" s="13" t="s">
        <v>79</v>
      </c>
      <c r="AY171" s="219" t="s">
        <v>139</v>
      </c>
    </row>
    <row r="172" spans="1:65" s="2" customFormat="1" ht="33" customHeight="1">
      <c r="A172" s="33"/>
      <c r="B172" s="34"/>
      <c r="C172" s="194" t="s">
        <v>229</v>
      </c>
      <c r="D172" s="194" t="s">
        <v>141</v>
      </c>
      <c r="E172" s="195" t="s">
        <v>230</v>
      </c>
      <c r="F172" s="196" t="s">
        <v>231</v>
      </c>
      <c r="G172" s="197" t="s">
        <v>144</v>
      </c>
      <c r="H172" s="198">
        <v>0.41299999999999998</v>
      </c>
      <c r="I172" s="199"/>
      <c r="J172" s="200">
        <f>ROUND(I172*H172,2)</f>
        <v>0</v>
      </c>
      <c r="K172" s="201"/>
      <c r="L172" s="38"/>
      <c r="M172" s="202" t="s">
        <v>1</v>
      </c>
      <c r="N172" s="203" t="s">
        <v>37</v>
      </c>
      <c r="O172" s="74"/>
      <c r="P172" s="204">
        <f>O172*H172</f>
        <v>0</v>
      </c>
      <c r="Q172" s="204">
        <v>2.2010900000000002</v>
      </c>
      <c r="R172" s="204">
        <f>Q172*H172</f>
        <v>0.90905016999999999</v>
      </c>
      <c r="S172" s="204">
        <v>0</v>
      </c>
      <c r="T172" s="20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6" t="s">
        <v>145</v>
      </c>
      <c r="AT172" s="206" t="s">
        <v>141</v>
      </c>
      <c r="AU172" s="206" t="s">
        <v>146</v>
      </c>
      <c r="AY172" s="16" t="s">
        <v>139</v>
      </c>
      <c r="BE172" s="207">
        <f>IF(N172="základná",J172,0)</f>
        <v>0</v>
      </c>
      <c r="BF172" s="207">
        <f>IF(N172="znížená",J172,0)</f>
        <v>0</v>
      </c>
      <c r="BG172" s="207">
        <f>IF(N172="zákl. prenesená",J172,0)</f>
        <v>0</v>
      </c>
      <c r="BH172" s="207">
        <f>IF(N172="zníž. prenesená",J172,0)</f>
        <v>0</v>
      </c>
      <c r="BI172" s="207">
        <f>IF(N172="nulová",J172,0)</f>
        <v>0</v>
      </c>
      <c r="BJ172" s="16" t="s">
        <v>146</v>
      </c>
      <c r="BK172" s="207">
        <f>ROUND(I172*H172,2)</f>
        <v>0</v>
      </c>
      <c r="BL172" s="16" t="s">
        <v>145</v>
      </c>
      <c r="BM172" s="206" t="s">
        <v>232</v>
      </c>
    </row>
    <row r="173" spans="1:65" s="13" customFormat="1" ht="11.25">
      <c r="B173" s="208"/>
      <c r="C173" s="209"/>
      <c r="D173" s="210" t="s">
        <v>148</v>
      </c>
      <c r="E173" s="211" t="s">
        <v>1</v>
      </c>
      <c r="F173" s="212" t="s">
        <v>233</v>
      </c>
      <c r="G173" s="209"/>
      <c r="H173" s="213">
        <v>0.41299999999999998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148</v>
      </c>
      <c r="AU173" s="219" t="s">
        <v>146</v>
      </c>
      <c r="AV173" s="13" t="s">
        <v>146</v>
      </c>
      <c r="AW173" s="13" t="s">
        <v>28</v>
      </c>
      <c r="AX173" s="13" t="s">
        <v>79</v>
      </c>
      <c r="AY173" s="219" t="s">
        <v>139</v>
      </c>
    </row>
    <row r="174" spans="1:65" s="2" customFormat="1" ht="37.9" customHeight="1">
      <c r="A174" s="33"/>
      <c r="B174" s="34"/>
      <c r="C174" s="194" t="s">
        <v>234</v>
      </c>
      <c r="D174" s="194" t="s">
        <v>141</v>
      </c>
      <c r="E174" s="195" t="s">
        <v>235</v>
      </c>
      <c r="F174" s="196" t="s">
        <v>236</v>
      </c>
      <c r="G174" s="197" t="s">
        <v>237</v>
      </c>
      <c r="H174" s="198">
        <v>1</v>
      </c>
      <c r="I174" s="199"/>
      <c r="J174" s="200">
        <f>ROUND(I174*H174,2)</f>
        <v>0</v>
      </c>
      <c r="K174" s="201"/>
      <c r="L174" s="38"/>
      <c r="M174" s="202" t="s">
        <v>1</v>
      </c>
      <c r="N174" s="203" t="s">
        <v>37</v>
      </c>
      <c r="O174" s="74"/>
      <c r="P174" s="204">
        <f>O174*H174</f>
        <v>0</v>
      </c>
      <c r="Q174" s="204">
        <v>0.55598999999999998</v>
      </c>
      <c r="R174" s="204">
        <f>Q174*H174</f>
        <v>0.55598999999999998</v>
      </c>
      <c r="S174" s="204">
        <v>0</v>
      </c>
      <c r="T174" s="20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6" t="s">
        <v>145</v>
      </c>
      <c r="AT174" s="206" t="s">
        <v>141</v>
      </c>
      <c r="AU174" s="206" t="s">
        <v>146</v>
      </c>
      <c r="AY174" s="16" t="s">
        <v>139</v>
      </c>
      <c r="BE174" s="207">
        <f>IF(N174="základná",J174,0)</f>
        <v>0</v>
      </c>
      <c r="BF174" s="207">
        <f>IF(N174="znížená",J174,0)</f>
        <v>0</v>
      </c>
      <c r="BG174" s="207">
        <f>IF(N174="zákl. prenesená",J174,0)</f>
        <v>0</v>
      </c>
      <c r="BH174" s="207">
        <f>IF(N174="zníž. prenesená",J174,0)</f>
        <v>0</v>
      </c>
      <c r="BI174" s="207">
        <f>IF(N174="nulová",J174,0)</f>
        <v>0</v>
      </c>
      <c r="BJ174" s="16" t="s">
        <v>146</v>
      </c>
      <c r="BK174" s="207">
        <f>ROUND(I174*H174,2)</f>
        <v>0</v>
      </c>
      <c r="BL174" s="16" t="s">
        <v>145</v>
      </c>
      <c r="BM174" s="206" t="s">
        <v>238</v>
      </c>
    </row>
    <row r="175" spans="1:65" s="2" customFormat="1" ht="16.5" customHeight="1">
      <c r="A175" s="33"/>
      <c r="B175" s="34"/>
      <c r="C175" s="231" t="s">
        <v>7</v>
      </c>
      <c r="D175" s="231" t="s">
        <v>198</v>
      </c>
      <c r="E175" s="232" t="s">
        <v>239</v>
      </c>
      <c r="F175" s="233" t="s">
        <v>240</v>
      </c>
      <c r="G175" s="234" t="s">
        <v>226</v>
      </c>
      <c r="H175" s="235">
        <v>1</v>
      </c>
      <c r="I175" s="236"/>
      <c r="J175" s="237">
        <f>ROUND(I175*H175,2)</f>
        <v>0</v>
      </c>
      <c r="K175" s="238"/>
      <c r="L175" s="239"/>
      <c r="M175" s="240" t="s">
        <v>1</v>
      </c>
      <c r="N175" s="241" t="s">
        <v>37</v>
      </c>
      <c r="O175" s="74"/>
      <c r="P175" s="204">
        <f>O175*H175</f>
        <v>0</v>
      </c>
      <c r="Q175" s="204">
        <v>0.04</v>
      </c>
      <c r="R175" s="204">
        <f>Q175*H175</f>
        <v>0.04</v>
      </c>
      <c r="S175" s="204">
        <v>0</v>
      </c>
      <c r="T175" s="20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6" t="s">
        <v>177</v>
      </c>
      <c r="AT175" s="206" t="s">
        <v>198</v>
      </c>
      <c r="AU175" s="206" t="s">
        <v>146</v>
      </c>
      <c r="AY175" s="16" t="s">
        <v>139</v>
      </c>
      <c r="BE175" s="207">
        <f>IF(N175="základná",J175,0)</f>
        <v>0</v>
      </c>
      <c r="BF175" s="207">
        <f>IF(N175="znížená",J175,0)</f>
        <v>0</v>
      </c>
      <c r="BG175" s="207">
        <f>IF(N175="zákl. prenesená",J175,0)</f>
        <v>0</v>
      </c>
      <c r="BH175" s="207">
        <f>IF(N175="zníž. prenesená",J175,0)</f>
        <v>0</v>
      </c>
      <c r="BI175" s="207">
        <f>IF(N175="nulová",J175,0)</f>
        <v>0</v>
      </c>
      <c r="BJ175" s="16" t="s">
        <v>146</v>
      </c>
      <c r="BK175" s="207">
        <f>ROUND(I175*H175,2)</f>
        <v>0</v>
      </c>
      <c r="BL175" s="16" t="s">
        <v>145</v>
      </c>
      <c r="BM175" s="206" t="s">
        <v>241</v>
      </c>
    </row>
    <row r="176" spans="1:65" s="12" customFormat="1" ht="22.9" customHeight="1">
      <c r="B176" s="178"/>
      <c r="C176" s="179"/>
      <c r="D176" s="180" t="s">
        <v>70</v>
      </c>
      <c r="E176" s="192" t="s">
        <v>242</v>
      </c>
      <c r="F176" s="192" t="s">
        <v>243</v>
      </c>
      <c r="G176" s="179"/>
      <c r="H176" s="179"/>
      <c r="I176" s="182"/>
      <c r="J176" s="193">
        <f>BK176</f>
        <v>0</v>
      </c>
      <c r="K176" s="179"/>
      <c r="L176" s="184"/>
      <c r="M176" s="185"/>
      <c r="N176" s="186"/>
      <c r="O176" s="186"/>
      <c r="P176" s="187">
        <f>P177</f>
        <v>0</v>
      </c>
      <c r="Q176" s="186"/>
      <c r="R176" s="187">
        <f>R177</f>
        <v>0</v>
      </c>
      <c r="S176" s="186"/>
      <c r="T176" s="188">
        <f>T177</f>
        <v>0</v>
      </c>
      <c r="AR176" s="189" t="s">
        <v>79</v>
      </c>
      <c r="AT176" s="190" t="s">
        <v>70</v>
      </c>
      <c r="AU176" s="190" t="s">
        <v>79</v>
      </c>
      <c r="AY176" s="189" t="s">
        <v>139</v>
      </c>
      <c r="BK176" s="191">
        <f>BK177</f>
        <v>0</v>
      </c>
    </row>
    <row r="177" spans="1:65" s="2" customFormat="1" ht="24.2" customHeight="1">
      <c r="A177" s="33"/>
      <c r="B177" s="34"/>
      <c r="C177" s="194" t="s">
        <v>244</v>
      </c>
      <c r="D177" s="194" t="s">
        <v>141</v>
      </c>
      <c r="E177" s="195" t="s">
        <v>245</v>
      </c>
      <c r="F177" s="196" t="s">
        <v>246</v>
      </c>
      <c r="G177" s="197" t="s">
        <v>184</v>
      </c>
      <c r="H177" s="198">
        <v>19.196999999999999</v>
      </c>
      <c r="I177" s="199"/>
      <c r="J177" s="200">
        <f>ROUND(I177*H177,2)</f>
        <v>0</v>
      </c>
      <c r="K177" s="201"/>
      <c r="L177" s="38"/>
      <c r="M177" s="242" t="s">
        <v>1</v>
      </c>
      <c r="N177" s="243" t="s">
        <v>37</v>
      </c>
      <c r="O177" s="244"/>
      <c r="P177" s="245">
        <f>O177*H177</f>
        <v>0</v>
      </c>
      <c r="Q177" s="245">
        <v>0</v>
      </c>
      <c r="R177" s="245">
        <f>Q177*H177</f>
        <v>0</v>
      </c>
      <c r="S177" s="245">
        <v>0</v>
      </c>
      <c r="T177" s="246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6" t="s">
        <v>145</v>
      </c>
      <c r="AT177" s="206" t="s">
        <v>141</v>
      </c>
      <c r="AU177" s="206" t="s">
        <v>146</v>
      </c>
      <c r="AY177" s="16" t="s">
        <v>139</v>
      </c>
      <c r="BE177" s="207">
        <f>IF(N177="základná",J177,0)</f>
        <v>0</v>
      </c>
      <c r="BF177" s="207">
        <f>IF(N177="znížená",J177,0)</f>
        <v>0</v>
      </c>
      <c r="BG177" s="207">
        <f>IF(N177="zákl. prenesená",J177,0)</f>
        <v>0</v>
      </c>
      <c r="BH177" s="207">
        <f>IF(N177="zníž. prenesená",J177,0)</f>
        <v>0</v>
      </c>
      <c r="BI177" s="207">
        <f>IF(N177="nulová",J177,0)</f>
        <v>0</v>
      </c>
      <c r="BJ177" s="16" t="s">
        <v>146</v>
      </c>
      <c r="BK177" s="207">
        <f>ROUND(I177*H177,2)</f>
        <v>0</v>
      </c>
      <c r="BL177" s="16" t="s">
        <v>145</v>
      </c>
      <c r="BM177" s="206" t="s">
        <v>247</v>
      </c>
    </row>
    <row r="178" spans="1:65" s="2" customFormat="1" ht="6.95" customHeight="1">
      <c r="A178" s="33"/>
      <c r="B178" s="57"/>
      <c r="C178" s="58"/>
      <c r="D178" s="58"/>
      <c r="E178" s="58"/>
      <c r="F178" s="58"/>
      <c r="G178" s="58"/>
      <c r="H178" s="58"/>
      <c r="I178" s="58"/>
      <c r="J178" s="58"/>
      <c r="K178" s="58"/>
      <c r="L178" s="38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algorithmName="SHA-512" hashValue="1izJcYv9POsrXazmunPf3bDDN2SDNLIzcXpuNvyrdgAhi/pA3/+GLTQK69q9hhIMJZBMSEfMiN3Ux20y4DutDw==" saltValue="EnEZ4q5FE9KpTmh2/jimthOrz2p/Wo/XisQxcgpByZn9ZSDCjCxEigmcmblOaaDeVpJ+nBiQatZMw8S+yDSO8Q==" spinCount="100000" sheet="1" objects="1" scenarios="1" formatColumns="0" formatRows="0" autoFilter="0"/>
  <autoFilter ref="C121:K177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83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248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ROUND(J121,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ROUND((SUM(BE121:BE138)),  2)</f>
        <v>0</v>
      </c>
      <c r="G33" s="128"/>
      <c r="H33" s="128"/>
      <c r="I33" s="129">
        <v>0.2</v>
      </c>
      <c r="J33" s="127">
        <f>ROUND(((SUM(BE121:BE138))*I33),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ROUND((SUM(BF121:BF138)),  2)</f>
        <v>0</v>
      </c>
      <c r="G34" s="128"/>
      <c r="H34" s="128"/>
      <c r="I34" s="129">
        <v>0.2</v>
      </c>
      <c r="J34" s="127">
        <f>ROUND(((SUM(BF121:BF138))*I34),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ROUND((SUM(BG121:BG138)),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ROUND((SUM(BH121:BH138)),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ROUND((SUM(BI121:BI138)),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02 - Infotabuľa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J121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J122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J123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J132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123</v>
      </c>
      <c r="E100" s="163"/>
      <c r="F100" s="163"/>
      <c r="G100" s="163"/>
      <c r="H100" s="163"/>
      <c r="I100" s="163"/>
      <c r="J100" s="164">
        <f>J134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124</v>
      </c>
      <c r="E101" s="163"/>
      <c r="F101" s="163"/>
      <c r="G101" s="163"/>
      <c r="H101" s="163"/>
      <c r="I101" s="163"/>
      <c r="J101" s="164">
        <f>J137</f>
        <v>0</v>
      </c>
      <c r="K101" s="161"/>
      <c r="L101" s="165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4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3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125</v>
      </c>
      <c r="D108" s="35"/>
      <c r="E108" s="35"/>
      <c r="F108" s="35"/>
      <c r="G108" s="35"/>
      <c r="H108" s="35"/>
      <c r="I108" s="35"/>
      <c r="J108" s="35"/>
      <c r="K108" s="35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8" t="str">
        <f>E7</f>
        <v>Inkkluzívne ihrisko Brezno</v>
      </c>
      <c r="F111" s="299"/>
      <c r="G111" s="299"/>
      <c r="H111" s="299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112</v>
      </c>
      <c r="D112" s="35"/>
      <c r="E112" s="35"/>
      <c r="F112" s="35"/>
      <c r="G112" s="35"/>
      <c r="H112" s="35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51" t="str">
        <f>E9</f>
        <v>02 - Infotabuľa</v>
      </c>
      <c r="F113" s="300"/>
      <c r="G113" s="300"/>
      <c r="H113" s="300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F12</f>
        <v xml:space="preserve"> </v>
      </c>
      <c r="G115" s="35"/>
      <c r="H115" s="35"/>
      <c r="I115" s="28" t="s">
        <v>21</v>
      </c>
      <c r="J115" s="69" t="str">
        <f>IF(J12="","",J12)</f>
        <v>Vyplň údaj</v>
      </c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22</v>
      </c>
      <c r="D117" s="35"/>
      <c r="E117" s="35"/>
      <c r="F117" s="26" t="str">
        <f>E15</f>
        <v xml:space="preserve"> </v>
      </c>
      <c r="G117" s="35"/>
      <c r="H117" s="35"/>
      <c r="I117" s="28" t="s">
        <v>27</v>
      </c>
      <c r="J117" s="31" t="str">
        <f>E21</f>
        <v xml:space="preserve"> </v>
      </c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25</v>
      </c>
      <c r="D118" s="35"/>
      <c r="E118" s="35"/>
      <c r="F118" s="26" t="str">
        <f>IF(E18="","",E18)</f>
        <v>Vyplň údaj</v>
      </c>
      <c r="G118" s="35"/>
      <c r="H118" s="35"/>
      <c r="I118" s="28" t="s">
        <v>29</v>
      </c>
      <c r="J118" s="31" t="str">
        <f>E24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6"/>
      <c r="B120" s="167"/>
      <c r="C120" s="168" t="s">
        <v>126</v>
      </c>
      <c r="D120" s="169" t="s">
        <v>56</v>
      </c>
      <c r="E120" s="169" t="s">
        <v>52</v>
      </c>
      <c r="F120" s="169" t="s">
        <v>53</v>
      </c>
      <c r="G120" s="169" t="s">
        <v>127</v>
      </c>
      <c r="H120" s="169" t="s">
        <v>128</v>
      </c>
      <c r="I120" s="169" t="s">
        <v>129</v>
      </c>
      <c r="J120" s="170" t="s">
        <v>116</v>
      </c>
      <c r="K120" s="171" t="s">
        <v>130</v>
      </c>
      <c r="L120" s="172"/>
      <c r="M120" s="78" t="s">
        <v>1</v>
      </c>
      <c r="N120" s="79" t="s">
        <v>35</v>
      </c>
      <c r="O120" s="79" t="s">
        <v>131</v>
      </c>
      <c r="P120" s="79" t="s">
        <v>132</v>
      </c>
      <c r="Q120" s="79" t="s">
        <v>133</v>
      </c>
      <c r="R120" s="79" t="s">
        <v>134</v>
      </c>
      <c r="S120" s="79" t="s">
        <v>135</v>
      </c>
      <c r="T120" s="80" t="s">
        <v>136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3"/>
      <c r="B121" s="34"/>
      <c r="C121" s="85" t="s">
        <v>117</v>
      </c>
      <c r="D121" s="35"/>
      <c r="E121" s="35"/>
      <c r="F121" s="35"/>
      <c r="G121" s="35"/>
      <c r="H121" s="35"/>
      <c r="I121" s="35"/>
      <c r="J121" s="173">
        <f>BK121</f>
        <v>0</v>
      </c>
      <c r="K121" s="35"/>
      <c r="L121" s="38"/>
      <c r="M121" s="81"/>
      <c r="N121" s="174"/>
      <c r="O121" s="82"/>
      <c r="P121" s="175">
        <f>P122</f>
        <v>0</v>
      </c>
      <c r="Q121" s="82"/>
      <c r="R121" s="175">
        <f>R122</f>
        <v>1.3239435000000002</v>
      </c>
      <c r="S121" s="82"/>
      <c r="T121" s="176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70</v>
      </c>
      <c r="AU121" s="16" t="s">
        <v>118</v>
      </c>
      <c r="BK121" s="177">
        <f>BK122</f>
        <v>0</v>
      </c>
    </row>
    <row r="122" spans="1:65" s="12" customFormat="1" ht="25.9" customHeight="1">
      <c r="B122" s="178"/>
      <c r="C122" s="179"/>
      <c r="D122" s="180" t="s">
        <v>70</v>
      </c>
      <c r="E122" s="181" t="s">
        <v>137</v>
      </c>
      <c r="F122" s="181" t="s">
        <v>138</v>
      </c>
      <c r="G122" s="179"/>
      <c r="H122" s="179"/>
      <c r="I122" s="182"/>
      <c r="J122" s="183">
        <f>BK122</f>
        <v>0</v>
      </c>
      <c r="K122" s="179"/>
      <c r="L122" s="184"/>
      <c r="M122" s="185"/>
      <c r="N122" s="186"/>
      <c r="O122" s="186"/>
      <c r="P122" s="187">
        <f>P123+P132+P134+P137</f>
        <v>0</v>
      </c>
      <c r="Q122" s="186"/>
      <c r="R122" s="187">
        <f>R123+R132+R134+R137</f>
        <v>1.3239435000000002</v>
      </c>
      <c r="S122" s="186"/>
      <c r="T122" s="188">
        <f>T123+T132+T134+T137</f>
        <v>0</v>
      </c>
      <c r="AR122" s="189" t="s">
        <v>79</v>
      </c>
      <c r="AT122" s="190" t="s">
        <v>70</v>
      </c>
      <c r="AU122" s="190" t="s">
        <v>71</v>
      </c>
      <c r="AY122" s="189" t="s">
        <v>139</v>
      </c>
      <c r="BK122" s="191">
        <f>BK123+BK132+BK134+BK137</f>
        <v>0</v>
      </c>
    </row>
    <row r="123" spans="1:65" s="12" customFormat="1" ht="22.9" customHeight="1">
      <c r="B123" s="178"/>
      <c r="C123" s="179"/>
      <c r="D123" s="180" t="s">
        <v>70</v>
      </c>
      <c r="E123" s="192" t="s">
        <v>79</v>
      </c>
      <c r="F123" s="192" t="s">
        <v>140</v>
      </c>
      <c r="G123" s="179"/>
      <c r="H123" s="179"/>
      <c r="I123" s="182"/>
      <c r="J123" s="193">
        <f>BK123</f>
        <v>0</v>
      </c>
      <c r="K123" s="179"/>
      <c r="L123" s="184"/>
      <c r="M123" s="185"/>
      <c r="N123" s="186"/>
      <c r="O123" s="186"/>
      <c r="P123" s="187">
        <f>SUM(P124:P131)</f>
        <v>0</v>
      </c>
      <c r="Q123" s="186"/>
      <c r="R123" s="187">
        <f>SUM(R124:R131)</f>
        <v>0</v>
      </c>
      <c r="S123" s="186"/>
      <c r="T123" s="188">
        <f>SUM(T124:T131)</f>
        <v>0</v>
      </c>
      <c r="AR123" s="189" t="s">
        <v>79</v>
      </c>
      <c r="AT123" s="190" t="s">
        <v>70</v>
      </c>
      <c r="AU123" s="190" t="s">
        <v>79</v>
      </c>
      <c r="AY123" s="189" t="s">
        <v>139</v>
      </c>
      <c r="BK123" s="191">
        <f>SUM(BK124:BK131)</f>
        <v>0</v>
      </c>
    </row>
    <row r="124" spans="1:65" s="2" customFormat="1" ht="21.75" customHeight="1">
      <c r="A124" s="33"/>
      <c r="B124" s="34"/>
      <c r="C124" s="194" t="s">
        <v>79</v>
      </c>
      <c r="D124" s="194" t="s">
        <v>141</v>
      </c>
      <c r="E124" s="195" t="s">
        <v>161</v>
      </c>
      <c r="F124" s="196" t="s">
        <v>162</v>
      </c>
      <c r="G124" s="197" t="s">
        <v>144</v>
      </c>
      <c r="H124" s="198">
        <v>0.45</v>
      </c>
      <c r="I124" s="199"/>
      <c r="J124" s="200">
        <f>ROUND(I124*H124,2)</f>
        <v>0</v>
      </c>
      <c r="K124" s="201"/>
      <c r="L124" s="38"/>
      <c r="M124" s="202" t="s">
        <v>1</v>
      </c>
      <c r="N124" s="203" t="s">
        <v>37</v>
      </c>
      <c r="O124" s="74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145</v>
      </c>
      <c r="AT124" s="206" t="s">
        <v>141</v>
      </c>
      <c r="AU124" s="206" t="s">
        <v>146</v>
      </c>
      <c r="AY124" s="16" t="s">
        <v>139</v>
      </c>
      <c r="BE124" s="207">
        <f>IF(N124="základná",J124,0)</f>
        <v>0</v>
      </c>
      <c r="BF124" s="207">
        <f>IF(N124="znížená",J124,0)</f>
        <v>0</v>
      </c>
      <c r="BG124" s="207">
        <f>IF(N124="zákl. prenesená",J124,0)</f>
        <v>0</v>
      </c>
      <c r="BH124" s="207">
        <f>IF(N124="zníž. prenesená",J124,0)</f>
        <v>0</v>
      </c>
      <c r="BI124" s="207">
        <f>IF(N124="nulová",J124,0)</f>
        <v>0</v>
      </c>
      <c r="BJ124" s="16" t="s">
        <v>146</v>
      </c>
      <c r="BK124" s="207">
        <f>ROUND(I124*H124,2)</f>
        <v>0</v>
      </c>
      <c r="BL124" s="16" t="s">
        <v>145</v>
      </c>
      <c r="BM124" s="206" t="s">
        <v>249</v>
      </c>
    </row>
    <row r="125" spans="1:65" s="13" customFormat="1" ht="11.25">
      <c r="B125" s="208"/>
      <c r="C125" s="209"/>
      <c r="D125" s="210" t="s">
        <v>148</v>
      </c>
      <c r="E125" s="211" t="s">
        <v>1</v>
      </c>
      <c r="F125" s="212" t="s">
        <v>250</v>
      </c>
      <c r="G125" s="209"/>
      <c r="H125" s="213">
        <v>0.45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148</v>
      </c>
      <c r="AU125" s="219" t="s">
        <v>146</v>
      </c>
      <c r="AV125" s="13" t="s">
        <v>146</v>
      </c>
      <c r="AW125" s="13" t="s">
        <v>28</v>
      </c>
      <c r="AX125" s="13" t="s">
        <v>79</v>
      </c>
      <c r="AY125" s="219" t="s">
        <v>139</v>
      </c>
    </row>
    <row r="126" spans="1:65" s="2" customFormat="1" ht="24.2" customHeight="1">
      <c r="A126" s="33"/>
      <c r="B126" s="34"/>
      <c r="C126" s="194" t="s">
        <v>146</v>
      </c>
      <c r="D126" s="194" t="s">
        <v>141</v>
      </c>
      <c r="E126" s="195" t="s">
        <v>166</v>
      </c>
      <c r="F126" s="196" t="s">
        <v>167</v>
      </c>
      <c r="G126" s="197" t="s">
        <v>144</v>
      </c>
      <c r="H126" s="198">
        <v>0.45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37</v>
      </c>
      <c r="O126" s="74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145</v>
      </c>
      <c r="AT126" s="206" t="s">
        <v>141</v>
      </c>
      <c r="AU126" s="206" t="s">
        <v>146</v>
      </c>
      <c r="AY126" s="16" t="s">
        <v>139</v>
      </c>
      <c r="BE126" s="207">
        <f>IF(N126="základná",J126,0)</f>
        <v>0</v>
      </c>
      <c r="BF126" s="207">
        <f>IF(N126="znížená",J126,0)</f>
        <v>0</v>
      </c>
      <c r="BG126" s="207">
        <f>IF(N126="zákl. prenesená",J126,0)</f>
        <v>0</v>
      </c>
      <c r="BH126" s="207">
        <f>IF(N126="zníž. prenesená",J126,0)</f>
        <v>0</v>
      </c>
      <c r="BI126" s="207">
        <f>IF(N126="nulová",J126,0)</f>
        <v>0</v>
      </c>
      <c r="BJ126" s="16" t="s">
        <v>146</v>
      </c>
      <c r="BK126" s="207">
        <f>ROUND(I126*H126,2)</f>
        <v>0</v>
      </c>
      <c r="BL126" s="16" t="s">
        <v>145</v>
      </c>
      <c r="BM126" s="206" t="s">
        <v>251</v>
      </c>
    </row>
    <row r="127" spans="1:65" s="2" customFormat="1" ht="24.2" customHeight="1">
      <c r="A127" s="33"/>
      <c r="B127" s="34"/>
      <c r="C127" s="194" t="s">
        <v>157</v>
      </c>
      <c r="D127" s="194" t="s">
        <v>141</v>
      </c>
      <c r="E127" s="195" t="s">
        <v>170</v>
      </c>
      <c r="F127" s="196" t="s">
        <v>171</v>
      </c>
      <c r="G127" s="197" t="s">
        <v>144</v>
      </c>
      <c r="H127" s="198">
        <v>0.45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37</v>
      </c>
      <c r="O127" s="7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145</v>
      </c>
      <c r="AT127" s="206" t="s">
        <v>141</v>
      </c>
      <c r="AU127" s="206" t="s">
        <v>146</v>
      </c>
      <c r="AY127" s="16" t="s">
        <v>139</v>
      </c>
      <c r="BE127" s="207">
        <f>IF(N127="základná",J127,0)</f>
        <v>0</v>
      </c>
      <c r="BF127" s="207">
        <f>IF(N127="znížená",J127,0)</f>
        <v>0</v>
      </c>
      <c r="BG127" s="207">
        <f>IF(N127="zákl. prenesená",J127,0)</f>
        <v>0</v>
      </c>
      <c r="BH127" s="207">
        <f>IF(N127="zníž. prenesená",J127,0)</f>
        <v>0</v>
      </c>
      <c r="BI127" s="207">
        <f>IF(N127="nulová",J127,0)</f>
        <v>0</v>
      </c>
      <c r="BJ127" s="16" t="s">
        <v>146</v>
      </c>
      <c r="BK127" s="207">
        <f>ROUND(I127*H127,2)</f>
        <v>0</v>
      </c>
      <c r="BL127" s="16" t="s">
        <v>145</v>
      </c>
      <c r="BM127" s="206" t="s">
        <v>252</v>
      </c>
    </row>
    <row r="128" spans="1:65" s="2" customFormat="1" ht="33" customHeight="1">
      <c r="A128" s="33"/>
      <c r="B128" s="34"/>
      <c r="C128" s="194" t="s">
        <v>145</v>
      </c>
      <c r="D128" s="194" t="s">
        <v>141</v>
      </c>
      <c r="E128" s="195" t="s">
        <v>174</v>
      </c>
      <c r="F128" s="196" t="s">
        <v>175</v>
      </c>
      <c r="G128" s="197" t="s">
        <v>144</v>
      </c>
      <c r="H128" s="198">
        <v>0.45</v>
      </c>
      <c r="I128" s="199"/>
      <c r="J128" s="200">
        <f>ROUND(I128*H128,2)</f>
        <v>0</v>
      </c>
      <c r="K128" s="201"/>
      <c r="L128" s="38"/>
      <c r="M128" s="202" t="s">
        <v>1</v>
      </c>
      <c r="N128" s="203" t="s">
        <v>37</v>
      </c>
      <c r="O128" s="74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145</v>
      </c>
      <c r="AT128" s="206" t="s">
        <v>141</v>
      </c>
      <c r="AU128" s="206" t="s">
        <v>146</v>
      </c>
      <c r="AY128" s="16" t="s">
        <v>139</v>
      </c>
      <c r="BE128" s="207">
        <f>IF(N128="základná",J128,0)</f>
        <v>0</v>
      </c>
      <c r="BF128" s="207">
        <f>IF(N128="znížená",J128,0)</f>
        <v>0</v>
      </c>
      <c r="BG128" s="207">
        <f>IF(N128="zákl. prenesená",J128,0)</f>
        <v>0</v>
      </c>
      <c r="BH128" s="207">
        <f>IF(N128="zníž. prenesená",J128,0)</f>
        <v>0</v>
      </c>
      <c r="BI128" s="207">
        <f>IF(N128="nulová",J128,0)</f>
        <v>0</v>
      </c>
      <c r="BJ128" s="16" t="s">
        <v>146</v>
      </c>
      <c r="BK128" s="207">
        <f>ROUND(I128*H128,2)</f>
        <v>0</v>
      </c>
      <c r="BL128" s="16" t="s">
        <v>145</v>
      </c>
      <c r="BM128" s="206" t="s">
        <v>253</v>
      </c>
    </row>
    <row r="129" spans="1:65" s="2" customFormat="1" ht="16.5" customHeight="1">
      <c r="A129" s="33"/>
      <c r="B129" s="34"/>
      <c r="C129" s="194" t="s">
        <v>165</v>
      </c>
      <c r="D129" s="194" t="s">
        <v>141</v>
      </c>
      <c r="E129" s="195" t="s">
        <v>178</v>
      </c>
      <c r="F129" s="196" t="s">
        <v>179</v>
      </c>
      <c r="G129" s="197" t="s">
        <v>144</v>
      </c>
      <c r="H129" s="198">
        <v>0.45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>IF(N129="základná",J129,0)</f>
        <v>0</v>
      </c>
      <c r="BF129" s="207">
        <f>IF(N129="znížená",J129,0)</f>
        <v>0</v>
      </c>
      <c r="BG129" s="207">
        <f>IF(N129="zákl. prenesená",J129,0)</f>
        <v>0</v>
      </c>
      <c r="BH129" s="207">
        <f>IF(N129="zníž. prenesená",J129,0)</f>
        <v>0</v>
      </c>
      <c r="BI129" s="207">
        <f>IF(N129="nulová",J129,0)</f>
        <v>0</v>
      </c>
      <c r="BJ129" s="16" t="s">
        <v>146</v>
      </c>
      <c r="BK129" s="207">
        <f>ROUND(I129*H129,2)</f>
        <v>0</v>
      </c>
      <c r="BL129" s="16" t="s">
        <v>145</v>
      </c>
      <c r="BM129" s="206" t="s">
        <v>254</v>
      </c>
    </row>
    <row r="130" spans="1:65" s="2" customFormat="1" ht="24.2" customHeight="1">
      <c r="A130" s="33"/>
      <c r="B130" s="34"/>
      <c r="C130" s="194" t="s">
        <v>169</v>
      </c>
      <c r="D130" s="194" t="s">
        <v>141</v>
      </c>
      <c r="E130" s="195" t="s">
        <v>182</v>
      </c>
      <c r="F130" s="196" t="s">
        <v>183</v>
      </c>
      <c r="G130" s="197" t="s">
        <v>184</v>
      </c>
      <c r="H130" s="198">
        <v>0.76500000000000001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37</v>
      </c>
      <c r="O130" s="74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145</v>
      </c>
      <c r="AT130" s="206" t="s">
        <v>141</v>
      </c>
      <c r="AU130" s="206" t="s">
        <v>146</v>
      </c>
      <c r="AY130" s="16" t="s">
        <v>139</v>
      </c>
      <c r="BE130" s="207">
        <f>IF(N130="základná",J130,0)</f>
        <v>0</v>
      </c>
      <c r="BF130" s="207">
        <f>IF(N130="znížená",J130,0)</f>
        <v>0</v>
      </c>
      <c r="BG130" s="207">
        <f>IF(N130="zákl. prenesená",J130,0)</f>
        <v>0</v>
      </c>
      <c r="BH130" s="207">
        <f>IF(N130="zníž. prenesená",J130,0)</f>
        <v>0</v>
      </c>
      <c r="BI130" s="207">
        <f>IF(N130="nulová",J130,0)</f>
        <v>0</v>
      </c>
      <c r="BJ130" s="16" t="s">
        <v>146</v>
      </c>
      <c r="BK130" s="207">
        <f>ROUND(I130*H130,2)</f>
        <v>0</v>
      </c>
      <c r="BL130" s="16" t="s">
        <v>145</v>
      </c>
      <c r="BM130" s="206" t="s">
        <v>255</v>
      </c>
    </row>
    <row r="131" spans="1:65" s="13" customFormat="1" ht="11.25">
      <c r="B131" s="208"/>
      <c r="C131" s="209"/>
      <c r="D131" s="210" t="s">
        <v>148</v>
      </c>
      <c r="E131" s="211" t="s">
        <v>1</v>
      </c>
      <c r="F131" s="212" t="s">
        <v>256</v>
      </c>
      <c r="G131" s="209"/>
      <c r="H131" s="213">
        <v>0.76500000000000001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148</v>
      </c>
      <c r="AU131" s="219" t="s">
        <v>146</v>
      </c>
      <c r="AV131" s="13" t="s">
        <v>146</v>
      </c>
      <c r="AW131" s="13" t="s">
        <v>28</v>
      </c>
      <c r="AX131" s="13" t="s">
        <v>79</v>
      </c>
      <c r="AY131" s="219" t="s">
        <v>139</v>
      </c>
    </row>
    <row r="132" spans="1:65" s="12" customFormat="1" ht="22.9" customHeight="1">
      <c r="B132" s="178"/>
      <c r="C132" s="179"/>
      <c r="D132" s="180" t="s">
        <v>70</v>
      </c>
      <c r="E132" s="192" t="s">
        <v>146</v>
      </c>
      <c r="F132" s="192" t="s">
        <v>187</v>
      </c>
      <c r="G132" s="179"/>
      <c r="H132" s="179"/>
      <c r="I132" s="182"/>
      <c r="J132" s="193">
        <f>BK132</f>
        <v>0</v>
      </c>
      <c r="K132" s="179"/>
      <c r="L132" s="184"/>
      <c r="M132" s="185"/>
      <c r="N132" s="186"/>
      <c r="O132" s="186"/>
      <c r="P132" s="187">
        <f>P133</f>
        <v>0</v>
      </c>
      <c r="Q132" s="186"/>
      <c r="R132" s="187">
        <f>R133</f>
        <v>1.0059435000000001</v>
      </c>
      <c r="S132" s="186"/>
      <c r="T132" s="188">
        <f>T133</f>
        <v>0</v>
      </c>
      <c r="AR132" s="189" t="s">
        <v>79</v>
      </c>
      <c r="AT132" s="190" t="s">
        <v>70</v>
      </c>
      <c r="AU132" s="190" t="s">
        <v>79</v>
      </c>
      <c r="AY132" s="189" t="s">
        <v>139</v>
      </c>
      <c r="BK132" s="191">
        <f>BK133</f>
        <v>0</v>
      </c>
    </row>
    <row r="133" spans="1:65" s="2" customFormat="1" ht="16.5" customHeight="1">
      <c r="A133" s="33"/>
      <c r="B133" s="34"/>
      <c r="C133" s="194" t="s">
        <v>173</v>
      </c>
      <c r="D133" s="194" t="s">
        <v>141</v>
      </c>
      <c r="E133" s="195" t="s">
        <v>188</v>
      </c>
      <c r="F133" s="196" t="s">
        <v>189</v>
      </c>
      <c r="G133" s="197" t="s">
        <v>144</v>
      </c>
      <c r="H133" s="198">
        <v>0.45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37</v>
      </c>
      <c r="O133" s="74"/>
      <c r="P133" s="204">
        <f>O133*H133</f>
        <v>0</v>
      </c>
      <c r="Q133" s="204">
        <v>2.23543</v>
      </c>
      <c r="R133" s="204">
        <f>Q133*H133</f>
        <v>1.0059435000000001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>IF(N133="základná",J133,0)</f>
        <v>0</v>
      </c>
      <c r="BF133" s="207">
        <f>IF(N133="znížená",J133,0)</f>
        <v>0</v>
      </c>
      <c r="BG133" s="207">
        <f>IF(N133="zákl. prenesená",J133,0)</f>
        <v>0</v>
      </c>
      <c r="BH133" s="207">
        <f>IF(N133="zníž. prenesená",J133,0)</f>
        <v>0</v>
      </c>
      <c r="BI133" s="207">
        <f>IF(N133="nulová",J133,0)</f>
        <v>0</v>
      </c>
      <c r="BJ133" s="16" t="s">
        <v>146</v>
      </c>
      <c r="BK133" s="207">
        <f>ROUND(I133*H133,2)</f>
        <v>0</v>
      </c>
      <c r="BL133" s="16" t="s">
        <v>145</v>
      </c>
      <c r="BM133" s="206" t="s">
        <v>257</v>
      </c>
    </row>
    <row r="134" spans="1:65" s="12" customFormat="1" ht="22.9" customHeight="1">
      <c r="B134" s="178"/>
      <c r="C134" s="179"/>
      <c r="D134" s="180" t="s">
        <v>70</v>
      </c>
      <c r="E134" s="192" t="s">
        <v>181</v>
      </c>
      <c r="F134" s="192" t="s">
        <v>216</v>
      </c>
      <c r="G134" s="179"/>
      <c r="H134" s="179"/>
      <c r="I134" s="182"/>
      <c r="J134" s="193">
        <f>BK134</f>
        <v>0</v>
      </c>
      <c r="K134" s="179"/>
      <c r="L134" s="184"/>
      <c r="M134" s="185"/>
      <c r="N134" s="186"/>
      <c r="O134" s="186"/>
      <c r="P134" s="187">
        <f>SUM(P135:P136)</f>
        <v>0</v>
      </c>
      <c r="Q134" s="186"/>
      <c r="R134" s="187">
        <f>SUM(R135:R136)</f>
        <v>0.318</v>
      </c>
      <c r="S134" s="186"/>
      <c r="T134" s="188">
        <f>SUM(T135:T136)</f>
        <v>0</v>
      </c>
      <c r="AR134" s="189" t="s">
        <v>79</v>
      </c>
      <c r="AT134" s="190" t="s">
        <v>70</v>
      </c>
      <c r="AU134" s="190" t="s">
        <v>79</v>
      </c>
      <c r="AY134" s="189" t="s">
        <v>139</v>
      </c>
      <c r="BK134" s="191">
        <f>SUM(BK135:BK136)</f>
        <v>0</v>
      </c>
    </row>
    <row r="135" spans="1:65" s="2" customFormat="1" ht="33" customHeight="1">
      <c r="A135" s="33"/>
      <c r="B135" s="34"/>
      <c r="C135" s="194" t="s">
        <v>177</v>
      </c>
      <c r="D135" s="194" t="s">
        <v>141</v>
      </c>
      <c r="E135" s="195" t="s">
        <v>258</v>
      </c>
      <c r="F135" s="196" t="s">
        <v>259</v>
      </c>
      <c r="G135" s="197" t="s">
        <v>237</v>
      </c>
      <c r="H135" s="198">
        <v>1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37</v>
      </c>
      <c r="O135" s="74"/>
      <c r="P135" s="204">
        <f>O135*H135</f>
        <v>0</v>
      </c>
      <c r="Q135" s="204">
        <v>0.27800000000000002</v>
      </c>
      <c r="R135" s="204">
        <f>Q135*H135</f>
        <v>0.27800000000000002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>IF(N135="základná",J135,0)</f>
        <v>0</v>
      </c>
      <c r="BF135" s="207">
        <f>IF(N135="znížená",J135,0)</f>
        <v>0</v>
      </c>
      <c r="BG135" s="207">
        <f>IF(N135="zákl. prenesená",J135,0)</f>
        <v>0</v>
      </c>
      <c r="BH135" s="207">
        <f>IF(N135="zníž. prenesená",J135,0)</f>
        <v>0</v>
      </c>
      <c r="BI135" s="207">
        <f>IF(N135="nulová",J135,0)</f>
        <v>0</v>
      </c>
      <c r="BJ135" s="16" t="s">
        <v>146</v>
      </c>
      <c r="BK135" s="207">
        <f>ROUND(I135*H135,2)</f>
        <v>0</v>
      </c>
      <c r="BL135" s="16" t="s">
        <v>145</v>
      </c>
      <c r="BM135" s="206" t="s">
        <v>260</v>
      </c>
    </row>
    <row r="136" spans="1:65" s="2" customFormat="1" ht="16.5" customHeight="1">
      <c r="A136" s="33"/>
      <c r="B136" s="34"/>
      <c r="C136" s="231" t="s">
        <v>181</v>
      </c>
      <c r="D136" s="231" t="s">
        <v>198</v>
      </c>
      <c r="E136" s="232" t="s">
        <v>261</v>
      </c>
      <c r="F136" s="233" t="s">
        <v>262</v>
      </c>
      <c r="G136" s="234" t="s">
        <v>226</v>
      </c>
      <c r="H136" s="235">
        <v>1</v>
      </c>
      <c r="I136" s="236"/>
      <c r="J136" s="237">
        <f>ROUND(I136*H136,2)</f>
        <v>0</v>
      </c>
      <c r="K136" s="238"/>
      <c r="L136" s="239"/>
      <c r="M136" s="240" t="s">
        <v>1</v>
      </c>
      <c r="N136" s="241" t="s">
        <v>37</v>
      </c>
      <c r="O136" s="74"/>
      <c r="P136" s="204">
        <f>O136*H136</f>
        <v>0</v>
      </c>
      <c r="Q136" s="204">
        <v>0.04</v>
      </c>
      <c r="R136" s="204">
        <f>Q136*H136</f>
        <v>0.04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177</v>
      </c>
      <c r="AT136" s="206" t="s">
        <v>198</v>
      </c>
      <c r="AU136" s="206" t="s">
        <v>146</v>
      </c>
      <c r="AY136" s="16" t="s">
        <v>139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6" t="s">
        <v>146</v>
      </c>
      <c r="BK136" s="207">
        <f>ROUND(I136*H136,2)</f>
        <v>0</v>
      </c>
      <c r="BL136" s="16" t="s">
        <v>145</v>
      </c>
      <c r="BM136" s="206" t="s">
        <v>263</v>
      </c>
    </row>
    <row r="137" spans="1:65" s="12" customFormat="1" ht="22.9" customHeight="1">
      <c r="B137" s="178"/>
      <c r="C137" s="179"/>
      <c r="D137" s="180" t="s">
        <v>70</v>
      </c>
      <c r="E137" s="192" t="s">
        <v>242</v>
      </c>
      <c r="F137" s="192" t="s">
        <v>243</v>
      </c>
      <c r="G137" s="179"/>
      <c r="H137" s="179"/>
      <c r="I137" s="182"/>
      <c r="J137" s="193">
        <f>BK137</f>
        <v>0</v>
      </c>
      <c r="K137" s="179"/>
      <c r="L137" s="184"/>
      <c r="M137" s="185"/>
      <c r="N137" s="186"/>
      <c r="O137" s="186"/>
      <c r="P137" s="187">
        <f>P138</f>
        <v>0</v>
      </c>
      <c r="Q137" s="186"/>
      <c r="R137" s="187">
        <f>R138</f>
        <v>0</v>
      </c>
      <c r="S137" s="186"/>
      <c r="T137" s="188">
        <f>T138</f>
        <v>0</v>
      </c>
      <c r="AR137" s="189" t="s">
        <v>79</v>
      </c>
      <c r="AT137" s="190" t="s">
        <v>70</v>
      </c>
      <c r="AU137" s="190" t="s">
        <v>79</v>
      </c>
      <c r="AY137" s="189" t="s">
        <v>139</v>
      </c>
      <c r="BK137" s="191">
        <f>BK138</f>
        <v>0</v>
      </c>
    </row>
    <row r="138" spans="1:65" s="2" customFormat="1" ht="24.2" customHeight="1">
      <c r="A138" s="33"/>
      <c r="B138" s="34"/>
      <c r="C138" s="194" t="s">
        <v>105</v>
      </c>
      <c r="D138" s="194" t="s">
        <v>141</v>
      </c>
      <c r="E138" s="195" t="s">
        <v>245</v>
      </c>
      <c r="F138" s="196" t="s">
        <v>246</v>
      </c>
      <c r="G138" s="197" t="s">
        <v>184</v>
      </c>
      <c r="H138" s="198">
        <v>1.3240000000000001</v>
      </c>
      <c r="I138" s="199"/>
      <c r="J138" s="200">
        <f>ROUND(I138*H138,2)</f>
        <v>0</v>
      </c>
      <c r="K138" s="201"/>
      <c r="L138" s="38"/>
      <c r="M138" s="242" t="s">
        <v>1</v>
      </c>
      <c r="N138" s="243" t="s">
        <v>37</v>
      </c>
      <c r="O138" s="244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145</v>
      </c>
      <c r="AT138" s="206" t="s">
        <v>141</v>
      </c>
      <c r="AU138" s="206" t="s">
        <v>146</v>
      </c>
      <c r="AY138" s="16" t="s">
        <v>139</v>
      </c>
      <c r="BE138" s="207">
        <f>IF(N138="základná",J138,0)</f>
        <v>0</v>
      </c>
      <c r="BF138" s="207">
        <f>IF(N138="znížená",J138,0)</f>
        <v>0</v>
      </c>
      <c r="BG138" s="207">
        <f>IF(N138="zákl. prenesená",J138,0)</f>
        <v>0</v>
      </c>
      <c r="BH138" s="207">
        <f>IF(N138="zníž. prenesená",J138,0)</f>
        <v>0</v>
      </c>
      <c r="BI138" s="207">
        <f>IF(N138="nulová",J138,0)</f>
        <v>0</v>
      </c>
      <c r="BJ138" s="16" t="s">
        <v>146</v>
      </c>
      <c r="BK138" s="207">
        <f>ROUND(I138*H138,2)</f>
        <v>0</v>
      </c>
      <c r="BL138" s="16" t="s">
        <v>145</v>
      </c>
      <c r="BM138" s="206" t="s">
        <v>264</v>
      </c>
    </row>
    <row r="139" spans="1:65" s="2" customFormat="1" ht="6.95" customHeight="1">
      <c r="A139" s="33"/>
      <c r="B139" s="57"/>
      <c r="C139" s="58"/>
      <c r="D139" s="58"/>
      <c r="E139" s="58"/>
      <c r="F139" s="58"/>
      <c r="G139" s="58"/>
      <c r="H139" s="58"/>
      <c r="I139" s="58"/>
      <c r="J139" s="58"/>
      <c r="K139" s="58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p2FevFx6wdhb29T9OV+jJhJkZY+1lAFMvWfsxe57L4gIp4t0jEydTodOujFh1QfSVAwuyp2crVWlDS1chNmwTw==" saltValue="Na8v1nfL6vlglYV6NuaAfhA/51pykERlD8gdsuGtSqC2/pG+lW8WdO4QuJMCEZmG+3D92UptfYKS2dipKv+ePQ==" spinCount="100000" sheet="1" objects="1" scenarios="1" formatColumns="0" formatRows="0" autoFilter="0"/>
  <autoFilter ref="C120:K1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86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265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ROUND(J121,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ROUND((SUM(BE121:BE139)),  2)</f>
        <v>0</v>
      </c>
      <c r="G33" s="128"/>
      <c r="H33" s="128"/>
      <c r="I33" s="129">
        <v>0.2</v>
      </c>
      <c r="J33" s="127">
        <f>ROUND(((SUM(BE121:BE139))*I33),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ROUND((SUM(BF121:BF139)),  2)</f>
        <v>0</v>
      </c>
      <c r="G34" s="128"/>
      <c r="H34" s="128"/>
      <c r="I34" s="129">
        <v>0.2</v>
      </c>
      <c r="J34" s="127">
        <f>ROUND(((SUM(BF121:BF139))*I34),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ROUND((SUM(BG121:BG139)),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ROUND((SUM(BH121:BH139)),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ROUND((SUM(BI121:BI139)),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03 - Lavičky 4ks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J121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J122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J123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J132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123</v>
      </c>
      <c r="E100" s="163"/>
      <c r="F100" s="163"/>
      <c r="G100" s="163"/>
      <c r="H100" s="163"/>
      <c r="I100" s="163"/>
      <c r="J100" s="164">
        <f>J135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124</v>
      </c>
      <c r="E101" s="163"/>
      <c r="F101" s="163"/>
      <c r="G101" s="163"/>
      <c r="H101" s="163"/>
      <c r="I101" s="163"/>
      <c r="J101" s="164">
        <f>J138</f>
        <v>0</v>
      </c>
      <c r="K101" s="161"/>
      <c r="L101" s="165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4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3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125</v>
      </c>
      <c r="D108" s="35"/>
      <c r="E108" s="35"/>
      <c r="F108" s="35"/>
      <c r="G108" s="35"/>
      <c r="H108" s="35"/>
      <c r="I108" s="35"/>
      <c r="J108" s="35"/>
      <c r="K108" s="35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8" t="str">
        <f>E7</f>
        <v>Inkkluzívne ihrisko Brezno</v>
      </c>
      <c r="F111" s="299"/>
      <c r="G111" s="299"/>
      <c r="H111" s="299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112</v>
      </c>
      <c r="D112" s="35"/>
      <c r="E112" s="35"/>
      <c r="F112" s="35"/>
      <c r="G112" s="35"/>
      <c r="H112" s="35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51" t="str">
        <f>E9</f>
        <v>03 - Lavičky 4ks</v>
      </c>
      <c r="F113" s="300"/>
      <c r="G113" s="300"/>
      <c r="H113" s="300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F12</f>
        <v xml:space="preserve"> </v>
      </c>
      <c r="G115" s="35"/>
      <c r="H115" s="35"/>
      <c r="I115" s="28" t="s">
        <v>21</v>
      </c>
      <c r="J115" s="69" t="str">
        <f>IF(J12="","",J12)</f>
        <v>Vyplň údaj</v>
      </c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22</v>
      </c>
      <c r="D117" s="35"/>
      <c r="E117" s="35"/>
      <c r="F117" s="26" t="str">
        <f>E15</f>
        <v xml:space="preserve"> </v>
      </c>
      <c r="G117" s="35"/>
      <c r="H117" s="35"/>
      <c r="I117" s="28" t="s">
        <v>27</v>
      </c>
      <c r="J117" s="31" t="str">
        <f>E21</f>
        <v xml:space="preserve"> </v>
      </c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25</v>
      </c>
      <c r="D118" s="35"/>
      <c r="E118" s="35"/>
      <c r="F118" s="26" t="str">
        <f>IF(E18="","",E18)</f>
        <v>Vyplň údaj</v>
      </c>
      <c r="G118" s="35"/>
      <c r="H118" s="35"/>
      <c r="I118" s="28" t="s">
        <v>29</v>
      </c>
      <c r="J118" s="31" t="str">
        <f>E24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6"/>
      <c r="B120" s="167"/>
      <c r="C120" s="168" t="s">
        <v>126</v>
      </c>
      <c r="D120" s="169" t="s">
        <v>56</v>
      </c>
      <c r="E120" s="169" t="s">
        <v>52</v>
      </c>
      <c r="F120" s="169" t="s">
        <v>53</v>
      </c>
      <c r="G120" s="169" t="s">
        <v>127</v>
      </c>
      <c r="H120" s="169" t="s">
        <v>128</v>
      </c>
      <c r="I120" s="169" t="s">
        <v>129</v>
      </c>
      <c r="J120" s="170" t="s">
        <v>116</v>
      </c>
      <c r="K120" s="171" t="s">
        <v>130</v>
      </c>
      <c r="L120" s="172"/>
      <c r="M120" s="78" t="s">
        <v>1</v>
      </c>
      <c r="N120" s="79" t="s">
        <v>35</v>
      </c>
      <c r="O120" s="79" t="s">
        <v>131</v>
      </c>
      <c r="P120" s="79" t="s">
        <v>132</v>
      </c>
      <c r="Q120" s="79" t="s">
        <v>133</v>
      </c>
      <c r="R120" s="79" t="s">
        <v>134</v>
      </c>
      <c r="S120" s="79" t="s">
        <v>135</v>
      </c>
      <c r="T120" s="80" t="s">
        <v>136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3"/>
      <c r="B121" s="34"/>
      <c r="C121" s="85" t="s">
        <v>117</v>
      </c>
      <c r="D121" s="35"/>
      <c r="E121" s="35"/>
      <c r="F121" s="35"/>
      <c r="G121" s="35"/>
      <c r="H121" s="35"/>
      <c r="I121" s="35"/>
      <c r="J121" s="173">
        <f>BK121</f>
        <v>0</v>
      </c>
      <c r="K121" s="35"/>
      <c r="L121" s="38"/>
      <c r="M121" s="81"/>
      <c r="N121" s="174"/>
      <c r="O121" s="82"/>
      <c r="P121" s="175">
        <f>P122</f>
        <v>0</v>
      </c>
      <c r="Q121" s="82"/>
      <c r="R121" s="175">
        <f>R122</f>
        <v>6.3765920000000005</v>
      </c>
      <c r="S121" s="82"/>
      <c r="T121" s="176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70</v>
      </c>
      <c r="AU121" s="16" t="s">
        <v>118</v>
      </c>
      <c r="BK121" s="177">
        <f>BK122</f>
        <v>0</v>
      </c>
    </row>
    <row r="122" spans="1:65" s="12" customFormat="1" ht="25.9" customHeight="1">
      <c r="B122" s="178"/>
      <c r="C122" s="179"/>
      <c r="D122" s="180" t="s">
        <v>70</v>
      </c>
      <c r="E122" s="181" t="s">
        <v>137</v>
      </c>
      <c r="F122" s="181" t="s">
        <v>138</v>
      </c>
      <c r="G122" s="179"/>
      <c r="H122" s="179"/>
      <c r="I122" s="182"/>
      <c r="J122" s="183">
        <f>BK122</f>
        <v>0</v>
      </c>
      <c r="K122" s="179"/>
      <c r="L122" s="184"/>
      <c r="M122" s="185"/>
      <c r="N122" s="186"/>
      <c r="O122" s="186"/>
      <c r="P122" s="187">
        <f>P123+P132+P135+P138</f>
        <v>0</v>
      </c>
      <c r="Q122" s="186"/>
      <c r="R122" s="187">
        <f>R123+R132+R135+R138</f>
        <v>6.3765920000000005</v>
      </c>
      <c r="S122" s="186"/>
      <c r="T122" s="188">
        <f>T123+T132+T135+T138</f>
        <v>0</v>
      </c>
      <c r="AR122" s="189" t="s">
        <v>79</v>
      </c>
      <c r="AT122" s="190" t="s">
        <v>70</v>
      </c>
      <c r="AU122" s="190" t="s">
        <v>71</v>
      </c>
      <c r="AY122" s="189" t="s">
        <v>139</v>
      </c>
      <c r="BK122" s="191">
        <f>BK123+BK132+BK135+BK138</f>
        <v>0</v>
      </c>
    </row>
    <row r="123" spans="1:65" s="12" customFormat="1" ht="22.9" customHeight="1">
      <c r="B123" s="178"/>
      <c r="C123" s="179"/>
      <c r="D123" s="180" t="s">
        <v>70</v>
      </c>
      <c r="E123" s="192" t="s">
        <v>79</v>
      </c>
      <c r="F123" s="192" t="s">
        <v>140</v>
      </c>
      <c r="G123" s="179"/>
      <c r="H123" s="179"/>
      <c r="I123" s="182"/>
      <c r="J123" s="193">
        <f>BK123</f>
        <v>0</v>
      </c>
      <c r="K123" s="179"/>
      <c r="L123" s="184"/>
      <c r="M123" s="185"/>
      <c r="N123" s="186"/>
      <c r="O123" s="186"/>
      <c r="P123" s="187">
        <f>SUM(P124:P131)</f>
        <v>0</v>
      </c>
      <c r="Q123" s="186"/>
      <c r="R123" s="187">
        <f>SUM(R124:R131)</f>
        <v>0</v>
      </c>
      <c r="S123" s="186"/>
      <c r="T123" s="188">
        <f>SUM(T124:T131)</f>
        <v>0</v>
      </c>
      <c r="AR123" s="189" t="s">
        <v>79</v>
      </c>
      <c r="AT123" s="190" t="s">
        <v>70</v>
      </c>
      <c r="AU123" s="190" t="s">
        <v>79</v>
      </c>
      <c r="AY123" s="189" t="s">
        <v>139</v>
      </c>
      <c r="BK123" s="191">
        <f>SUM(BK124:BK131)</f>
        <v>0</v>
      </c>
    </row>
    <row r="124" spans="1:65" s="2" customFormat="1" ht="21.75" customHeight="1">
      <c r="A124" s="33"/>
      <c r="B124" s="34"/>
      <c r="C124" s="194" t="s">
        <v>79</v>
      </c>
      <c r="D124" s="194" t="s">
        <v>141</v>
      </c>
      <c r="E124" s="195" t="s">
        <v>161</v>
      </c>
      <c r="F124" s="196" t="s">
        <v>162</v>
      </c>
      <c r="G124" s="197" t="s">
        <v>144</v>
      </c>
      <c r="H124" s="198">
        <v>3.6</v>
      </c>
      <c r="I124" s="199"/>
      <c r="J124" s="200">
        <f>ROUND(I124*H124,2)</f>
        <v>0</v>
      </c>
      <c r="K124" s="201"/>
      <c r="L124" s="38"/>
      <c r="M124" s="202" t="s">
        <v>1</v>
      </c>
      <c r="N124" s="203" t="s">
        <v>37</v>
      </c>
      <c r="O124" s="74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145</v>
      </c>
      <c r="AT124" s="206" t="s">
        <v>141</v>
      </c>
      <c r="AU124" s="206" t="s">
        <v>146</v>
      </c>
      <c r="AY124" s="16" t="s">
        <v>139</v>
      </c>
      <c r="BE124" s="207">
        <f>IF(N124="základná",J124,0)</f>
        <v>0</v>
      </c>
      <c r="BF124" s="207">
        <f>IF(N124="znížená",J124,0)</f>
        <v>0</v>
      </c>
      <c r="BG124" s="207">
        <f>IF(N124="zákl. prenesená",J124,0)</f>
        <v>0</v>
      </c>
      <c r="BH124" s="207">
        <f>IF(N124="zníž. prenesená",J124,0)</f>
        <v>0</v>
      </c>
      <c r="BI124" s="207">
        <f>IF(N124="nulová",J124,0)</f>
        <v>0</v>
      </c>
      <c r="BJ124" s="16" t="s">
        <v>146</v>
      </c>
      <c r="BK124" s="207">
        <f>ROUND(I124*H124,2)</f>
        <v>0</v>
      </c>
      <c r="BL124" s="16" t="s">
        <v>145</v>
      </c>
      <c r="BM124" s="206" t="s">
        <v>266</v>
      </c>
    </row>
    <row r="125" spans="1:65" s="13" customFormat="1" ht="11.25">
      <c r="B125" s="208"/>
      <c r="C125" s="209"/>
      <c r="D125" s="210" t="s">
        <v>148</v>
      </c>
      <c r="E125" s="211" t="s">
        <v>1</v>
      </c>
      <c r="F125" s="212" t="s">
        <v>267</v>
      </c>
      <c r="G125" s="209"/>
      <c r="H125" s="213">
        <v>3.6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148</v>
      </c>
      <c r="AU125" s="219" t="s">
        <v>146</v>
      </c>
      <c r="AV125" s="13" t="s">
        <v>146</v>
      </c>
      <c r="AW125" s="13" t="s">
        <v>28</v>
      </c>
      <c r="AX125" s="13" t="s">
        <v>79</v>
      </c>
      <c r="AY125" s="219" t="s">
        <v>139</v>
      </c>
    </row>
    <row r="126" spans="1:65" s="2" customFormat="1" ht="24.2" customHeight="1">
      <c r="A126" s="33"/>
      <c r="B126" s="34"/>
      <c r="C126" s="194" t="s">
        <v>146</v>
      </c>
      <c r="D126" s="194" t="s">
        <v>141</v>
      </c>
      <c r="E126" s="195" t="s">
        <v>166</v>
      </c>
      <c r="F126" s="196" t="s">
        <v>167</v>
      </c>
      <c r="G126" s="197" t="s">
        <v>144</v>
      </c>
      <c r="H126" s="198">
        <v>3.6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37</v>
      </c>
      <c r="O126" s="74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145</v>
      </c>
      <c r="AT126" s="206" t="s">
        <v>141</v>
      </c>
      <c r="AU126" s="206" t="s">
        <v>146</v>
      </c>
      <c r="AY126" s="16" t="s">
        <v>139</v>
      </c>
      <c r="BE126" s="207">
        <f>IF(N126="základná",J126,0)</f>
        <v>0</v>
      </c>
      <c r="BF126" s="207">
        <f>IF(N126="znížená",J126,0)</f>
        <v>0</v>
      </c>
      <c r="BG126" s="207">
        <f>IF(N126="zákl. prenesená",J126,0)</f>
        <v>0</v>
      </c>
      <c r="BH126" s="207">
        <f>IF(N126="zníž. prenesená",J126,0)</f>
        <v>0</v>
      </c>
      <c r="BI126" s="207">
        <f>IF(N126="nulová",J126,0)</f>
        <v>0</v>
      </c>
      <c r="BJ126" s="16" t="s">
        <v>146</v>
      </c>
      <c r="BK126" s="207">
        <f>ROUND(I126*H126,2)</f>
        <v>0</v>
      </c>
      <c r="BL126" s="16" t="s">
        <v>145</v>
      </c>
      <c r="BM126" s="206" t="s">
        <v>268</v>
      </c>
    </row>
    <row r="127" spans="1:65" s="2" customFormat="1" ht="24.2" customHeight="1">
      <c r="A127" s="33"/>
      <c r="B127" s="34"/>
      <c r="C127" s="194" t="s">
        <v>157</v>
      </c>
      <c r="D127" s="194" t="s">
        <v>141</v>
      </c>
      <c r="E127" s="195" t="s">
        <v>170</v>
      </c>
      <c r="F127" s="196" t="s">
        <v>171</v>
      </c>
      <c r="G127" s="197" t="s">
        <v>144</v>
      </c>
      <c r="H127" s="198">
        <v>3.6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37</v>
      </c>
      <c r="O127" s="7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145</v>
      </c>
      <c r="AT127" s="206" t="s">
        <v>141</v>
      </c>
      <c r="AU127" s="206" t="s">
        <v>146</v>
      </c>
      <c r="AY127" s="16" t="s">
        <v>139</v>
      </c>
      <c r="BE127" s="207">
        <f>IF(N127="základná",J127,0)</f>
        <v>0</v>
      </c>
      <c r="BF127" s="207">
        <f>IF(N127="znížená",J127,0)</f>
        <v>0</v>
      </c>
      <c r="BG127" s="207">
        <f>IF(N127="zákl. prenesená",J127,0)</f>
        <v>0</v>
      </c>
      <c r="BH127" s="207">
        <f>IF(N127="zníž. prenesená",J127,0)</f>
        <v>0</v>
      </c>
      <c r="BI127" s="207">
        <f>IF(N127="nulová",J127,0)</f>
        <v>0</v>
      </c>
      <c r="BJ127" s="16" t="s">
        <v>146</v>
      </c>
      <c r="BK127" s="207">
        <f>ROUND(I127*H127,2)</f>
        <v>0</v>
      </c>
      <c r="BL127" s="16" t="s">
        <v>145</v>
      </c>
      <c r="BM127" s="206" t="s">
        <v>269</v>
      </c>
    </row>
    <row r="128" spans="1:65" s="2" customFormat="1" ht="33" customHeight="1">
      <c r="A128" s="33"/>
      <c r="B128" s="34"/>
      <c r="C128" s="194" t="s">
        <v>145</v>
      </c>
      <c r="D128" s="194" t="s">
        <v>141</v>
      </c>
      <c r="E128" s="195" t="s">
        <v>174</v>
      </c>
      <c r="F128" s="196" t="s">
        <v>175</v>
      </c>
      <c r="G128" s="197" t="s">
        <v>144</v>
      </c>
      <c r="H128" s="198">
        <v>3.6</v>
      </c>
      <c r="I128" s="199"/>
      <c r="J128" s="200">
        <f>ROUND(I128*H128,2)</f>
        <v>0</v>
      </c>
      <c r="K128" s="201"/>
      <c r="L128" s="38"/>
      <c r="M128" s="202" t="s">
        <v>1</v>
      </c>
      <c r="N128" s="203" t="s">
        <v>37</v>
      </c>
      <c r="O128" s="74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145</v>
      </c>
      <c r="AT128" s="206" t="s">
        <v>141</v>
      </c>
      <c r="AU128" s="206" t="s">
        <v>146</v>
      </c>
      <c r="AY128" s="16" t="s">
        <v>139</v>
      </c>
      <c r="BE128" s="207">
        <f>IF(N128="základná",J128,0)</f>
        <v>0</v>
      </c>
      <c r="BF128" s="207">
        <f>IF(N128="znížená",J128,0)</f>
        <v>0</v>
      </c>
      <c r="BG128" s="207">
        <f>IF(N128="zákl. prenesená",J128,0)</f>
        <v>0</v>
      </c>
      <c r="BH128" s="207">
        <f>IF(N128="zníž. prenesená",J128,0)</f>
        <v>0</v>
      </c>
      <c r="BI128" s="207">
        <f>IF(N128="nulová",J128,0)</f>
        <v>0</v>
      </c>
      <c r="BJ128" s="16" t="s">
        <v>146</v>
      </c>
      <c r="BK128" s="207">
        <f>ROUND(I128*H128,2)</f>
        <v>0</v>
      </c>
      <c r="BL128" s="16" t="s">
        <v>145</v>
      </c>
      <c r="BM128" s="206" t="s">
        <v>270</v>
      </c>
    </row>
    <row r="129" spans="1:65" s="2" customFormat="1" ht="16.5" customHeight="1">
      <c r="A129" s="33"/>
      <c r="B129" s="34"/>
      <c r="C129" s="194" t="s">
        <v>165</v>
      </c>
      <c r="D129" s="194" t="s">
        <v>141</v>
      </c>
      <c r="E129" s="195" t="s">
        <v>178</v>
      </c>
      <c r="F129" s="196" t="s">
        <v>179</v>
      </c>
      <c r="G129" s="197" t="s">
        <v>144</v>
      </c>
      <c r="H129" s="198">
        <v>3.6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>IF(N129="základná",J129,0)</f>
        <v>0</v>
      </c>
      <c r="BF129" s="207">
        <f>IF(N129="znížená",J129,0)</f>
        <v>0</v>
      </c>
      <c r="BG129" s="207">
        <f>IF(N129="zákl. prenesená",J129,0)</f>
        <v>0</v>
      </c>
      <c r="BH129" s="207">
        <f>IF(N129="zníž. prenesená",J129,0)</f>
        <v>0</v>
      </c>
      <c r="BI129" s="207">
        <f>IF(N129="nulová",J129,0)</f>
        <v>0</v>
      </c>
      <c r="BJ129" s="16" t="s">
        <v>146</v>
      </c>
      <c r="BK129" s="207">
        <f>ROUND(I129*H129,2)</f>
        <v>0</v>
      </c>
      <c r="BL129" s="16" t="s">
        <v>145</v>
      </c>
      <c r="BM129" s="206" t="s">
        <v>271</v>
      </c>
    </row>
    <row r="130" spans="1:65" s="2" customFormat="1" ht="24.2" customHeight="1">
      <c r="A130" s="33"/>
      <c r="B130" s="34"/>
      <c r="C130" s="194" t="s">
        <v>169</v>
      </c>
      <c r="D130" s="194" t="s">
        <v>141</v>
      </c>
      <c r="E130" s="195" t="s">
        <v>182</v>
      </c>
      <c r="F130" s="196" t="s">
        <v>183</v>
      </c>
      <c r="G130" s="197" t="s">
        <v>184</v>
      </c>
      <c r="H130" s="198">
        <v>6.12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37</v>
      </c>
      <c r="O130" s="74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145</v>
      </c>
      <c r="AT130" s="206" t="s">
        <v>141</v>
      </c>
      <c r="AU130" s="206" t="s">
        <v>146</v>
      </c>
      <c r="AY130" s="16" t="s">
        <v>139</v>
      </c>
      <c r="BE130" s="207">
        <f>IF(N130="základná",J130,0)</f>
        <v>0</v>
      </c>
      <c r="BF130" s="207">
        <f>IF(N130="znížená",J130,0)</f>
        <v>0</v>
      </c>
      <c r="BG130" s="207">
        <f>IF(N130="zákl. prenesená",J130,0)</f>
        <v>0</v>
      </c>
      <c r="BH130" s="207">
        <f>IF(N130="zníž. prenesená",J130,0)</f>
        <v>0</v>
      </c>
      <c r="BI130" s="207">
        <f>IF(N130="nulová",J130,0)</f>
        <v>0</v>
      </c>
      <c r="BJ130" s="16" t="s">
        <v>146</v>
      </c>
      <c r="BK130" s="207">
        <f>ROUND(I130*H130,2)</f>
        <v>0</v>
      </c>
      <c r="BL130" s="16" t="s">
        <v>145</v>
      </c>
      <c r="BM130" s="206" t="s">
        <v>272</v>
      </c>
    </row>
    <row r="131" spans="1:65" s="13" customFormat="1" ht="11.25">
      <c r="B131" s="208"/>
      <c r="C131" s="209"/>
      <c r="D131" s="210" t="s">
        <v>148</v>
      </c>
      <c r="E131" s="211" t="s">
        <v>1</v>
      </c>
      <c r="F131" s="212" t="s">
        <v>273</v>
      </c>
      <c r="G131" s="209"/>
      <c r="H131" s="213">
        <v>6.12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148</v>
      </c>
      <c r="AU131" s="219" t="s">
        <v>146</v>
      </c>
      <c r="AV131" s="13" t="s">
        <v>146</v>
      </c>
      <c r="AW131" s="13" t="s">
        <v>28</v>
      </c>
      <c r="AX131" s="13" t="s">
        <v>79</v>
      </c>
      <c r="AY131" s="219" t="s">
        <v>139</v>
      </c>
    </row>
    <row r="132" spans="1:65" s="12" customFormat="1" ht="22.9" customHeight="1">
      <c r="B132" s="178"/>
      <c r="C132" s="179"/>
      <c r="D132" s="180" t="s">
        <v>70</v>
      </c>
      <c r="E132" s="192" t="s">
        <v>146</v>
      </c>
      <c r="F132" s="192" t="s">
        <v>187</v>
      </c>
      <c r="G132" s="179"/>
      <c r="H132" s="179"/>
      <c r="I132" s="182"/>
      <c r="J132" s="193">
        <f>BK132</f>
        <v>0</v>
      </c>
      <c r="K132" s="179"/>
      <c r="L132" s="184"/>
      <c r="M132" s="185"/>
      <c r="N132" s="186"/>
      <c r="O132" s="186"/>
      <c r="P132" s="187">
        <f>SUM(P133:P134)</f>
        <v>0</v>
      </c>
      <c r="Q132" s="186"/>
      <c r="R132" s="187">
        <f>SUM(R133:R134)</f>
        <v>5.3650320000000002</v>
      </c>
      <c r="S132" s="186"/>
      <c r="T132" s="188">
        <f>SUM(T133:T134)</f>
        <v>0</v>
      </c>
      <c r="AR132" s="189" t="s">
        <v>79</v>
      </c>
      <c r="AT132" s="190" t="s">
        <v>70</v>
      </c>
      <c r="AU132" s="190" t="s">
        <v>79</v>
      </c>
      <c r="AY132" s="189" t="s">
        <v>139</v>
      </c>
      <c r="BK132" s="191">
        <f>SUM(BK133:BK134)</f>
        <v>0</v>
      </c>
    </row>
    <row r="133" spans="1:65" s="2" customFormat="1" ht="16.5" customHeight="1">
      <c r="A133" s="33"/>
      <c r="B133" s="34"/>
      <c r="C133" s="194" t="s">
        <v>173</v>
      </c>
      <c r="D133" s="194" t="s">
        <v>141</v>
      </c>
      <c r="E133" s="195" t="s">
        <v>188</v>
      </c>
      <c r="F133" s="196" t="s">
        <v>189</v>
      </c>
      <c r="G133" s="197" t="s">
        <v>144</v>
      </c>
      <c r="H133" s="198">
        <v>2.4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37</v>
      </c>
      <c r="O133" s="74"/>
      <c r="P133" s="204">
        <f>O133*H133</f>
        <v>0</v>
      </c>
      <c r="Q133" s="204">
        <v>2.23543</v>
      </c>
      <c r="R133" s="204">
        <f>Q133*H133</f>
        <v>5.3650320000000002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>IF(N133="základná",J133,0)</f>
        <v>0</v>
      </c>
      <c r="BF133" s="207">
        <f>IF(N133="znížená",J133,0)</f>
        <v>0</v>
      </c>
      <c r="BG133" s="207">
        <f>IF(N133="zákl. prenesená",J133,0)</f>
        <v>0</v>
      </c>
      <c r="BH133" s="207">
        <f>IF(N133="zníž. prenesená",J133,0)</f>
        <v>0</v>
      </c>
      <c r="BI133" s="207">
        <f>IF(N133="nulová",J133,0)</f>
        <v>0</v>
      </c>
      <c r="BJ133" s="16" t="s">
        <v>146</v>
      </c>
      <c r="BK133" s="207">
        <f>ROUND(I133*H133,2)</f>
        <v>0</v>
      </c>
      <c r="BL133" s="16" t="s">
        <v>145</v>
      </c>
      <c r="BM133" s="206" t="s">
        <v>274</v>
      </c>
    </row>
    <row r="134" spans="1:65" s="13" customFormat="1" ht="11.25">
      <c r="B134" s="208"/>
      <c r="C134" s="209"/>
      <c r="D134" s="210" t="s">
        <v>148</v>
      </c>
      <c r="E134" s="211" t="s">
        <v>1</v>
      </c>
      <c r="F134" s="212" t="s">
        <v>275</v>
      </c>
      <c r="G134" s="209"/>
      <c r="H134" s="213">
        <v>2.4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148</v>
      </c>
      <c r="AU134" s="219" t="s">
        <v>146</v>
      </c>
      <c r="AV134" s="13" t="s">
        <v>146</v>
      </c>
      <c r="AW134" s="13" t="s">
        <v>28</v>
      </c>
      <c r="AX134" s="13" t="s">
        <v>79</v>
      </c>
      <c r="AY134" s="219" t="s">
        <v>139</v>
      </c>
    </row>
    <row r="135" spans="1:65" s="12" customFormat="1" ht="22.9" customHeight="1">
      <c r="B135" s="178"/>
      <c r="C135" s="179"/>
      <c r="D135" s="180" t="s">
        <v>70</v>
      </c>
      <c r="E135" s="192" t="s">
        <v>181</v>
      </c>
      <c r="F135" s="192" t="s">
        <v>216</v>
      </c>
      <c r="G135" s="179"/>
      <c r="H135" s="179"/>
      <c r="I135" s="182"/>
      <c r="J135" s="193">
        <f>BK135</f>
        <v>0</v>
      </c>
      <c r="K135" s="179"/>
      <c r="L135" s="184"/>
      <c r="M135" s="185"/>
      <c r="N135" s="186"/>
      <c r="O135" s="186"/>
      <c r="P135" s="187">
        <f>SUM(P136:P137)</f>
        <v>0</v>
      </c>
      <c r="Q135" s="186"/>
      <c r="R135" s="187">
        <f>SUM(R136:R137)</f>
        <v>1.01156</v>
      </c>
      <c r="S135" s="186"/>
      <c r="T135" s="188">
        <f>SUM(T136:T137)</f>
        <v>0</v>
      </c>
      <c r="AR135" s="189" t="s">
        <v>79</v>
      </c>
      <c r="AT135" s="190" t="s">
        <v>70</v>
      </c>
      <c r="AU135" s="190" t="s">
        <v>79</v>
      </c>
      <c r="AY135" s="189" t="s">
        <v>139</v>
      </c>
      <c r="BK135" s="191">
        <f>SUM(BK136:BK137)</f>
        <v>0</v>
      </c>
    </row>
    <row r="136" spans="1:65" s="2" customFormat="1" ht="16.5" customHeight="1">
      <c r="A136" s="33"/>
      <c r="B136" s="34"/>
      <c r="C136" s="194" t="s">
        <v>177</v>
      </c>
      <c r="D136" s="194" t="s">
        <v>141</v>
      </c>
      <c r="E136" s="195" t="s">
        <v>276</v>
      </c>
      <c r="F136" s="196" t="s">
        <v>277</v>
      </c>
      <c r="G136" s="197" t="s">
        <v>226</v>
      </c>
      <c r="H136" s="198">
        <v>4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37</v>
      </c>
      <c r="O136" s="74"/>
      <c r="P136" s="204">
        <f>O136*H136</f>
        <v>0</v>
      </c>
      <c r="Q136" s="204">
        <v>0.20089000000000001</v>
      </c>
      <c r="R136" s="204">
        <f>Q136*H136</f>
        <v>0.80356000000000005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145</v>
      </c>
      <c r="AT136" s="206" t="s">
        <v>141</v>
      </c>
      <c r="AU136" s="206" t="s">
        <v>146</v>
      </c>
      <c r="AY136" s="16" t="s">
        <v>139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6" t="s">
        <v>146</v>
      </c>
      <c r="BK136" s="207">
        <f>ROUND(I136*H136,2)</f>
        <v>0</v>
      </c>
      <c r="BL136" s="16" t="s">
        <v>145</v>
      </c>
      <c r="BM136" s="206" t="s">
        <v>278</v>
      </c>
    </row>
    <row r="137" spans="1:65" s="2" customFormat="1" ht="24.2" customHeight="1">
      <c r="A137" s="33"/>
      <c r="B137" s="34"/>
      <c r="C137" s="231" t="s">
        <v>181</v>
      </c>
      <c r="D137" s="231" t="s">
        <v>198</v>
      </c>
      <c r="E137" s="232" t="s">
        <v>279</v>
      </c>
      <c r="F137" s="233" t="s">
        <v>280</v>
      </c>
      <c r="G137" s="234" t="s">
        <v>226</v>
      </c>
      <c r="H137" s="235">
        <v>4</v>
      </c>
      <c r="I137" s="236"/>
      <c r="J137" s="237">
        <f>ROUND(I137*H137,2)</f>
        <v>0</v>
      </c>
      <c r="K137" s="238"/>
      <c r="L137" s="239"/>
      <c r="M137" s="240" t="s">
        <v>1</v>
      </c>
      <c r="N137" s="241" t="s">
        <v>37</v>
      </c>
      <c r="O137" s="74"/>
      <c r="P137" s="204">
        <f>O137*H137</f>
        <v>0</v>
      </c>
      <c r="Q137" s="204">
        <v>5.1999999999999998E-2</v>
      </c>
      <c r="R137" s="204">
        <f>Q137*H137</f>
        <v>0.20799999999999999</v>
      </c>
      <c r="S137" s="204">
        <v>0</v>
      </c>
      <c r="T137" s="20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177</v>
      </c>
      <c r="AT137" s="206" t="s">
        <v>198</v>
      </c>
      <c r="AU137" s="206" t="s">
        <v>146</v>
      </c>
      <c r="AY137" s="16" t="s">
        <v>139</v>
      </c>
      <c r="BE137" s="207">
        <f>IF(N137="základná",J137,0)</f>
        <v>0</v>
      </c>
      <c r="BF137" s="207">
        <f>IF(N137="znížená",J137,0)</f>
        <v>0</v>
      </c>
      <c r="BG137" s="207">
        <f>IF(N137="zákl. prenesená",J137,0)</f>
        <v>0</v>
      </c>
      <c r="BH137" s="207">
        <f>IF(N137="zníž. prenesená",J137,0)</f>
        <v>0</v>
      </c>
      <c r="BI137" s="207">
        <f>IF(N137="nulová",J137,0)</f>
        <v>0</v>
      </c>
      <c r="BJ137" s="16" t="s">
        <v>146</v>
      </c>
      <c r="BK137" s="207">
        <f>ROUND(I137*H137,2)</f>
        <v>0</v>
      </c>
      <c r="BL137" s="16" t="s">
        <v>145</v>
      </c>
      <c r="BM137" s="206" t="s">
        <v>281</v>
      </c>
    </row>
    <row r="138" spans="1:65" s="12" customFormat="1" ht="22.9" customHeight="1">
      <c r="B138" s="178"/>
      <c r="C138" s="179"/>
      <c r="D138" s="180" t="s">
        <v>70</v>
      </c>
      <c r="E138" s="192" t="s">
        <v>242</v>
      </c>
      <c r="F138" s="192" t="s">
        <v>243</v>
      </c>
      <c r="G138" s="179"/>
      <c r="H138" s="179"/>
      <c r="I138" s="182"/>
      <c r="J138" s="193">
        <f>BK138</f>
        <v>0</v>
      </c>
      <c r="K138" s="179"/>
      <c r="L138" s="184"/>
      <c r="M138" s="185"/>
      <c r="N138" s="186"/>
      <c r="O138" s="186"/>
      <c r="P138" s="187">
        <f>P139</f>
        <v>0</v>
      </c>
      <c r="Q138" s="186"/>
      <c r="R138" s="187">
        <f>R139</f>
        <v>0</v>
      </c>
      <c r="S138" s="186"/>
      <c r="T138" s="188">
        <f>T139</f>
        <v>0</v>
      </c>
      <c r="AR138" s="189" t="s">
        <v>79</v>
      </c>
      <c r="AT138" s="190" t="s">
        <v>70</v>
      </c>
      <c r="AU138" s="190" t="s">
        <v>79</v>
      </c>
      <c r="AY138" s="189" t="s">
        <v>139</v>
      </c>
      <c r="BK138" s="191">
        <f>BK139</f>
        <v>0</v>
      </c>
    </row>
    <row r="139" spans="1:65" s="2" customFormat="1" ht="24.2" customHeight="1">
      <c r="A139" s="33"/>
      <c r="B139" s="34"/>
      <c r="C139" s="194" t="s">
        <v>105</v>
      </c>
      <c r="D139" s="194" t="s">
        <v>141</v>
      </c>
      <c r="E139" s="195" t="s">
        <v>245</v>
      </c>
      <c r="F139" s="196" t="s">
        <v>246</v>
      </c>
      <c r="G139" s="197" t="s">
        <v>184</v>
      </c>
      <c r="H139" s="198">
        <v>6.3769999999999998</v>
      </c>
      <c r="I139" s="199"/>
      <c r="J139" s="200">
        <f>ROUND(I139*H139,2)</f>
        <v>0</v>
      </c>
      <c r="K139" s="201"/>
      <c r="L139" s="38"/>
      <c r="M139" s="242" t="s">
        <v>1</v>
      </c>
      <c r="N139" s="243" t="s">
        <v>37</v>
      </c>
      <c r="O139" s="244"/>
      <c r="P139" s="245">
        <f>O139*H139</f>
        <v>0</v>
      </c>
      <c r="Q139" s="245">
        <v>0</v>
      </c>
      <c r="R139" s="245">
        <f>Q139*H139</f>
        <v>0</v>
      </c>
      <c r="S139" s="245">
        <v>0</v>
      </c>
      <c r="T139" s="24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145</v>
      </c>
      <c r="AT139" s="206" t="s">
        <v>141</v>
      </c>
      <c r="AU139" s="206" t="s">
        <v>146</v>
      </c>
      <c r="AY139" s="16" t="s">
        <v>139</v>
      </c>
      <c r="BE139" s="207">
        <f>IF(N139="základná",J139,0)</f>
        <v>0</v>
      </c>
      <c r="BF139" s="207">
        <f>IF(N139="znížená",J139,0)</f>
        <v>0</v>
      </c>
      <c r="BG139" s="207">
        <f>IF(N139="zákl. prenesená",J139,0)</f>
        <v>0</v>
      </c>
      <c r="BH139" s="207">
        <f>IF(N139="zníž. prenesená",J139,0)</f>
        <v>0</v>
      </c>
      <c r="BI139" s="207">
        <f>IF(N139="nulová",J139,0)</f>
        <v>0</v>
      </c>
      <c r="BJ139" s="16" t="s">
        <v>146</v>
      </c>
      <c r="BK139" s="207">
        <f>ROUND(I139*H139,2)</f>
        <v>0</v>
      </c>
      <c r="BL139" s="16" t="s">
        <v>145</v>
      </c>
      <c r="BM139" s="206" t="s">
        <v>282</v>
      </c>
    </row>
    <row r="140" spans="1:65" s="2" customFormat="1" ht="6.95" customHeight="1">
      <c r="A140" s="33"/>
      <c r="B140" s="57"/>
      <c r="C140" s="58"/>
      <c r="D140" s="58"/>
      <c r="E140" s="58"/>
      <c r="F140" s="58"/>
      <c r="G140" s="58"/>
      <c r="H140" s="58"/>
      <c r="I140" s="58"/>
      <c r="J140" s="58"/>
      <c r="K140" s="58"/>
      <c r="L140" s="38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sheetProtection algorithmName="SHA-512" hashValue="PXFDHcBuuzZi9w0OBIwwr6DFrx/Y3xaUB728D33mIo0sbeb3gw8Ijn7zs26PsmyJhvCFlWllMF4EeFFWN5NfNg==" saltValue="bTAPlwnQttKoCu9rOz0yuDUBYlF9FoiUDqxqcGm5vQ7D34+Zdlkzt0XLRFp+ipZuiJaCfzXmHzaj7/CNEVF9Xw==" spinCount="100000" sheet="1" objects="1" scenarios="1" formatColumns="0" formatRows="0" autoFilter="0"/>
  <autoFilter ref="C120:K13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89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283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ROUND(J121,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ROUND((SUM(BE121:BE138)),  2)</f>
        <v>0</v>
      </c>
      <c r="G33" s="128"/>
      <c r="H33" s="128"/>
      <c r="I33" s="129">
        <v>0.2</v>
      </c>
      <c r="J33" s="127">
        <f>ROUND(((SUM(BE121:BE138))*I33),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ROUND((SUM(BF121:BF138)),  2)</f>
        <v>0</v>
      </c>
      <c r="G34" s="128"/>
      <c r="H34" s="128"/>
      <c r="I34" s="129">
        <v>0.2</v>
      </c>
      <c r="J34" s="127">
        <f>ROUND(((SUM(BF121:BF138))*I34),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ROUND((SUM(BG121:BG138)),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ROUND((SUM(BH121:BH138)),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ROUND((SUM(BI121:BI138)),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04 - Smetný kôš 4ks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J121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J122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J123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J132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123</v>
      </c>
      <c r="E100" s="163"/>
      <c r="F100" s="163"/>
      <c r="G100" s="163"/>
      <c r="H100" s="163"/>
      <c r="I100" s="163"/>
      <c r="J100" s="164">
        <f>J134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124</v>
      </c>
      <c r="E101" s="163"/>
      <c r="F101" s="163"/>
      <c r="G101" s="163"/>
      <c r="H101" s="163"/>
      <c r="I101" s="163"/>
      <c r="J101" s="164">
        <f>J137</f>
        <v>0</v>
      </c>
      <c r="K101" s="161"/>
      <c r="L101" s="165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4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3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125</v>
      </c>
      <c r="D108" s="35"/>
      <c r="E108" s="35"/>
      <c r="F108" s="35"/>
      <c r="G108" s="35"/>
      <c r="H108" s="35"/>
      <c r="I108" s="35"/>
      <c r="J108" s="35"/>
      <c r="K108" s="35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8" t="str">
        <f>E7</f>
        <v>Inkkluzívne ihrisko Brezno</v>
      </c>
      <c r="F111" s="299"/>
      <c r="G111" s="299"/>
      <c r="H111" s="299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112</v>
      </c>
      <c r="D112" s="35"/>
      <c r="E112" s="35"/>
      <c r="F112" s="35"/>
      <c r="G112" s="35"/>
      <c r="H112" s="35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51" t="str">
        <f>E9</f>
        <v>04 - Smetný kôš 4ks</v>
      </c>
      <c r="F113" s="300"/>
      <c r="G113" s="300"/>
      <c r="H113" s="300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F12</f>
        <v xml:space="preserve"> </v>
      </c>
      <c r="G115" s="35"/>
      <c r="H115" s="35"/>
      <c r="I115" s="28" t="s">
        <v>21</v>
      </c>
      <c r="J115" s="69" t="str">
        <f>IF(J12="","",J12)</f>
        <v>Vyplň údaj</v>
      </c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22</v>
      </c>
      <c r="D117" s="35"/>
      <c r="E117" s="35"/>
      <c r="F117" s="26" t="str">
        <f>E15</f>
        <v xml:space="preserve"> </v>
      </c>
      <c r="G117" s="35"/>
      <c r="H117" s="35"/>
      <c r="I117" s="28" t="s">
        <v>27</v>
      </c>
      <c r="J117" s="31" t="str">
        <f>E21</f>
        <v xml:space="preserve"> </v>
      </c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25</v>
      </c>
      <c r="D118" s="35"/>
      <c r="E118" s="35"/>
      <c r="F118" s="26" t="str">
        <f>IF(E18="","",E18)</f>
        <v>Vyplň údaj</v>
      </c>
      <c r="G118" s="35"/>
      <c r="H118" s="35"/>
      <c r="I118" s="28" t="s">
        <v>29</v>
      </c>
      <c r="J118" s="31" t="str">
        <f>E24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6"/>
      <c r="B120" s="167"/>
      <c r="C120" s="168" t="s">
        <v>126</v>
      </c>
      <c r="D120" s="169" t="s">
        <v>56</v>
      </c>
      <c r="E120" s="169" t="s">
        <v>52</v>
      </c>
      <c r="F120" s="169" t="s">
        <v>53</v>
      </c>
      <c r="G120" s="169" t="s">
        <v>127</v>
      </c>
      <c r="H120" s="169" t="s">
        <v>128</v>
      </c>
      <c r="I120" s="169" t="s">
        <v>129</v>
      </c>
      <c r="J120" s="170" t="s">
        <v>116</v>
      </c>
      <c r="K120" s="171" t="s">
        <v>130</v>
      </c>
      <c r="L120" s="172"/>
      <c r="M120" s="78" t="s">
        <v>1</v>
      </c>
      <c r="N120" s="79" t="s">
        <v>35</v>
      </c>
      <c r="O120" s="79" t="s">
        <v>131</v>
      </c>
      <c r="P120" s="79" t="s">
        <v>132</v>
      </c>
      <c r="Q120" s="79" t="s">
        <v>133</v>
      </c>
      <c r="R120" s="79" t="s">
        <v>134</v>
      </c>
      <c r="S120" s="79" t="s">
        <v>135</v>
      </c>
      <c r="T120" s="80" t="s">
        <v>136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3"/>
      <c r="B121" s="34"/>
      <c r="C121" s="85" t="s">
        <v>117</v>
      </c>
      <c r="D121" s="35"/>
      <c r="E121" s="35"/>
      <c r="F121" s="35"/>
      <c r="G121" s="35"/>
      <c r="H121" s="35"/>
      <c r="I121" s="35"/>
      <c r="J121" s="173">
        <f>BK121</f>
        <v>0</v>
      </c>
      <c r="K121" s="35"/>
      <c r="L121" s="38"/>
      <c r="M121" s="81"/>
      <c r="N121" s="174"/>
      <c r="O121" s="82"/>
      <c r="P121" s="175">
        <f>P122</f>
        <v>0</v>
      </c>
      <c r="Q121" s="82"/>
      <c r="R121" s="175">
        <f>R122</f>
        <v>2.0694980000000003</v>
      </c>
      <c r="S121" s="82"/>
      <c r="T121" s="176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70</v>
      </c>
      <c r="AU121" s="16" t="s">
        <v>118</v>
      </c>
      <c r="BK121" s="177">
        <f>BK122</f>
        <v>0</v>
      </c>
    </row>
    <row r="122" spans="1:65" s="12" customFormat="1" ht="25.9" customHeight="1">
      <c r="B122" s="178"/>
      <c r="C122" s="179"/>
      <c r="D122" s="180" t="s">
        <v>70</v>
      </c>
      <c r="E122" s="181" t="s">
        <v>137</v>
      </c>
      <c r="F122" s="181" t="s">
        <v>138</v>
      </c>
      <c r="G122" s="179"/>
      <c r="H122" s="179"/>
      <c r="I122" s="182"/>
      <c r="J122" s="183">
        <f>BK122</f>
        <v>0</v>
      </c>
      <c r="K122" s="179"/>
      <c r="L122" s="184"/>
      <c r="M122" s="185"/>
      <c r="N122" s="186"/>
      <c r="O122" s="186"/>
      <c r="P122" s="187">
        <f>P123+P132+P134+P137</f>
        <v>0</v>
      </c>
      <c r="Q122" s="186"/>
      <c r="R122" s="187">
        <f>R123+R132+R134+R137</f>
        <v>2.0694980000000003</v>
      </c>
      <c r="S122" s="186"/>
      <c r="T122" s="188">
        <f>T123+T132+T134+T137</f>
        <v>0</v>
      </c>
      <c r="AR122" s="189" t="s">
        <v>79</v>
      </c>
      <c r="AT122" s="190" t="s">
        <v>70</v>
      </c>
      <c r="AU122" s="190" t="s">
        <v>71</v>
      </c>
      <c r="AY122" s="189" t="s">
        <v>139</v>
      </c>
      <c r="BK122" s="191">
        <f>BK123+BK132+BK134+BK137</f>
        <v>0</v>
      </c>
    </row>
    <row r="123" spans="1:65" s="12" customFormat="1" ht="22.9" customHeight="1">
      <c r="B123" s="178"/>
      <c r="C123" s="179"/>
      <c r="D123" s="180" t="s">
        <v>70</v>
      </c>
      <c r="E123" s="192" t="s">
        <v>79</v>
      </c>
      <c r="F123" s="192" t="s">
        <v>140</v>
      </c>
      <c r="G123" s="179"/>
      <c r="H123" s="179"/>
      <c r="I123" s="182"/>
      <c r="J123" s="193">
        <f>BK123</f>
        <v>0</v>
      </c>
      <c r="K123" s="179"/>
      <c r="L123" s="184"/>
      <c r="M123" s="185"/>
      <c r="N123" s="186"/>
      <c r="O123" s="186"/>
      <c r="P123" s="187">
        <f>SUM(P124:P131)</f>
        <v>0</v>
      </c>
      <c r="Q123" s="186"/>
      <c r="R123" s="187">
        <f>SUM(R124:R131)</f>
        <v>0</v>
      </c>
      <c r="S123" s="186"/>
      <c r="T123" s="188">
        <f>SUM(T124:T131)</f>
        <v>0</v>
      </c>
      <c r="AR123" s="189" t="s">
        <v>79</v>
      </c>
      <c r="AT123" s="190" t="s">
        <v>70</v>
      </c>
      <c r="AU123" s="190" t="s">
        <v>79</v>
      </c>
      <c r="AY123" s="189" t="s">
        <v>139</v>
      </c>
      <c r="BK123" s="191">
        <f>SUM(BK124:BK131)</f>
        <v>0</v>
      </c>
    </row>
    <row r="124" spans="1:65" s="2" customFormat="1" ht="21.75" customHeight="1">
      <c r="A124" s="33"/>
      <c r="B124" s="34"/>
      <c r="C124" s="194" t="s">
        <v>79</v>
      </c>
      <c r="D124" s="194" t="s">
        <v>141</v>
      </c>
      <c r="E124" s="195" t="s">
        <v>161</v>
      </c>
      <c r="F124" s="196" t="s">
        <v>162</v>
      </c>
      <c r="G124" s="197" t="s">
        <v>144</v>
      </c>
      <c r="H124" s="198">
        <v>0.6</v>
      </c>
      <c r="I124" s="199"/>
      <c r="J124" s="200">
        <f>ROUND(I124*H124,2)</f>
        <v>0</v>
      </c>
      <c r="K124" s="201"/>
      <c r="L124" s="38"/>
      <c r="M124" s="202" t="s">
        <v>1</v>
      </c>
      <c r="N124" s="203" t="s">
        <v>37</v>
      </c>
      <c r="O124" s="74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145</v>
      </c>
      <c r="AT124" s="206" t="s">
        <v>141</v>
      </c>
      <c r="AU124" s="206" t="s">
        <v>146</v>
      </c>
      <c r="AY124" s="16" t="s">
        <v>139</v>
      </c>
      <c r="BE124" s="207">
        <f>IF(N124="základná",J124,0)</f>
        <v>0</v>
      </c>
      <c r="BF124" s="207">
        <f>IF(N124="znížená",J124,0)</f>
        <v>0</v>
      </c>
      <c r="BG124" s="207">
        <f>IF(N124="zákl. prenesená",J124,0)</f>
        <v>0</v>
      </c>
      <c r="BH124" s="207">
        <f>IF(N124="zníž. prenesená",J124,0)</f>
        <v>0</v>
      </c>
      <c r="BI124" s="207">
        <f>IF(N124="nulová",J124,0)</f>
        <v>0</v>
      </c>
      <c r="BJ124" s="16" t="s">
        <v>146</v>
      </c>
      <c r="BK124" s="207">
        <f>ROUND(I124*H124,2)</f>
        <v>0</v>
      </c>
      <c r="BL124" s="16" t="s">
        <v>145</v>
      </c>
      <c r="BM124" s="206" t="s">
        <v>284</v>
      </c>
    </row>
    <row r="125" spans="1:65" s="13" customFormat="1" ht="11.25">
      <c r="B125" s="208"/>
      <c r="C125" s="209"/>
      <c r="D125" s="210" t="s">
        <v>148</v>
      </c>
      <c r="E125" s="211" t="s">
        <v>1</v>
      </c>
      <c r="F125" s="212" t="s">
        <v>285</v>
      </c>
      <c r="G125" s="209"/>
      <c r="H125" s="213">
        <v>0.6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148</v>
      </c>
      <c r="AU125" s="219" t="s">
        <v>146</v>
      </c>
      <c r="AV125" s="13" t="s">
        <v>146</v>
      </c>
      <c r="AW125" s="13" t="s">
        <v>28</v>
      </c>
      <c r="AX125" s="13" t="s">
        <v>79</v>
      </c>
      <c r="AY125" s="219" t="s">
        <v>139</v>
      </c>
    </row>
    <row r="126" spans="1:65" s="2" customFormat="1" ht="24.2" customHeight="1">
      <c r="A126" s="33"/>
      <c r="B126" s="34"/>
      <c r="C126" s="194" t="s">
        <v>146</v>
      </c>
      <c r="D126" s="194" t="s">
        <v>141</v>
      </c>
      <c r="E126" s="195" t="s">
        <v>166</v>
      </c>
      <c r="F126" s="196" t="s">
        <v>167</v>
      </c>
      <c r="G126" s="197" t="s">
        <v>144</v>
      </c>
      <c r="H126" s="198">
        <v>0.6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37</v>
      </c>
      <c r="O126" s="74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145</v>
      </c>
      <c r="AT126" s="206" t="s">
        <v>141</v>
      </c>
      <c r="AU126" s="206" t="s">
        <v>146</v>
      </c>
      <c r="AY126" s="16" t="s">
        <v>139</v>
      </c>
      <c r="BE126" s="207">
        <f>IF(N126="základná",J126,0)</f>
        <v>0</v>
      </c>
      <c r="BF126" s="207">
        <f>IF(N126="znížená",J126,0)</f>
        <v>0</v>
      </c>
      <c r="BG126" s="207">
        <f>IF(N126="zákl. prenesená",J126,0)</f>
        <v>0</v>
      </c>
      <c r="BH126" s="207">
        <f>IF(N126="zníž. prenesená",J126,0)</f>
        <v>0</v>
      </c>
      <c r="BI126" s="207">
        <f>IF(N126="nulová",J126,0)</f>
        <v>0</v>
      </c>
      <c r="BJ126" s="16" t="s">
        <v>146</v>
      </c>
      <c r="BK126" s="207">
        <f>ROUND(I126*H126,2)</f>
        <v>0</v>
      </c>
      <c r="BL126" s="16" t="s">
        <v>145</v>
      </c>
      <c r="BM126" s="206" t="s">
        <v>286</v>
      </c>
    </row>
    <row r="127" spans="1:65" s="2" customFormat="1" ht="24.2" customHeight="1">
      <c r="A127" s="33"/>
      <c r="B127" s="34"/>
      <c r="C127" s="194" t="s">
        <v>157</v>
      </c>
      <c r="D127" s="194" t="s">
        <v>141</v>
      </c>
      <c r="E127" s="195" t="s">
        <v>170</v>
      </c>
      <c r="F127" s="196" t="s">
        <v>171</v>
      </c>
      <c r="G127" s="197" t="s">
        <v>144</v>
      </c>
      <c r="H127" s="198">
        <v>0.6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37</v>
      </c>
      <c r="O127" s="7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145</v>
      </c>
      <c r="AT127" s="206" t="s">
        <v>141</v>
      </c>
      <c r="AU127" s="206" t="s">
        <v>146</v>
      </c>
      <c r="AY127" s="16" t="s">
        <v>139</v>
      </c>
      <c r="BE127" s="207">
        <f>IF(N127="základná",J127,0)</f>
        <v>0</v>
      </c>
      <c r="BF127" s="207">
        <f>IF(N127="znížená",J127,0)</f>
        <v>0</v>
      </c>
      <c r="BG127" s="207">
        <f>IF(N127="zákl. prenesená",J127,0)</f>
        <v>0</v>
      </c>
      <c r="BH127" s="207">
        <f>IF(N127="zníž. prenesená",J127,0)</f>
        <v>0</v>
      </c>
      <c r="BI127" s="207">
        <f>IF(N127="nulová",J127,0)</f>
        <v>0</v>
      </c>
      <c r="BJ127" s="16" t="s">
        <v>146</v>
      </c>
      <c r="BK127" s="207">
        <f>ROUND(I127*H127,2)</f>
        <v>0</v>
      </c>
      <c r="BL127" s="16" t="s">
        <v>145</v>
      </c>
      <c r="BM127" s="206" t="s">
        <v>287</v>
      </c>
    </row>
    <row r="128" spans="1:65" s="2" customFormat="1" ht="33" customHeight="1">
      <c r="A128" s="33"/>
      <c r="B128" s="34"/>
      <c r="C128" s="194" t="s">
        <v>145</v>
      </c>
      <c r="D128" s="194" t="s">
        <v>141</v>
      </c>
      <c r="E128" s="195" t="s">
        <v>174</v>
      </c>
      <c r="F128" s="196" t="s">
        <v>175</v>
      </c>
      <c r="G128" s="197" t="s">
        <v>144</v>
      </c>
      <c r="H128" s="198">
        <v>0.6</v>
      </c>
      <c r="I128" s="199"/>
      <c r="J128" s="200">
        <f>ROUND(I128*H128,2)</f>
        <v>0</v>
      </c>
      <c r="K128" s="201"/>
      <c r="L128" s="38"/>
      <c r="M128" s="202" t="s">
        <v>1</v>
      </c>
      <c r="N128" s="203" t="s">
        <v>37</v>
      </c>
      <c r="O128" s="74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145</v>
      </c>
      <c r="AT128" s="206" t="s">
        <v>141</v>
      </c>
      <c r="AU128" s="206" t="s">
        <v>146</v>
      </c>
      <c r="AY128" s="16" t="s">
        <v>139</v>
      </c>
      <c r="BE128" s="207">
        <f>IF(N128="základná",J128,0)</f>
        <v>0</v>
      </c>
      <c r="BF128" s="207">
        <f>IF(N128="znížená",J128,0)</f>
        <v>0</v>
      </c>
      <c r="BG128" s="207">
        <f>IF(N128="zákl. prenesená",J128,0)</f>
        <v>0</v>
      </c>
      <c r="BH128" s="207">
        <f>IF(N128="zníž. prenesená",J128,0)</f>
        <v>0</v>
      </c>
      <c r="BI128" s="207">
        <f>IF(N128="nulová",J128,0)</f>
        <v>0</v>
      </c>
      <c r="BJ128" s="16" t="s">
        <v>146</v>
      </c>
      <c r="BK128" s="207">
        <f>ROUND(I128*H128,2)</f>
        <v>0</v>
      </c>
      <c r="BL128" s="16" t="s">
        <v>145</v>
      </c>
      <c r="BM128" s="206" t="s">
        <v>288</v>
      </c>
    </row>
    <row r="129" spans="1:65" s="2" customFormat="1" ht="16.5" customHeight="1">
      <c r="A129" s="33"/>
      <c r="B129" s="34"/>
      <c r="C129" s="194" t="s">
        <v>165</v>
      </c>
      <c r="D129" s="194" t="s">
        <v>141</v>
      </c>
      <c r="E129" s="195" t="s">
        <v>178</v>
      </c>
      <c r="F129" s="196" t="s">
        <v>179</v>
      </c>
      <c r="G129" s="197" t="s">
        <v>144</v>
      </c>
      <c r="H129" s="198">
        <v>0.6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>IF(N129="základná",J129,0)</f>
        <v>0</v>
      </c>
      <c r="BF129" s="207">
        <f>IF(N129="znížená",J129,0)</f>
        <v>0</v>
      </c>
      <c r="BG129" s="207">
        <f>IF(N129="zákl. prenesená",J129,0)</f>
        <v>0</v>
      </c>
      <c r="BH129" s="207">
        <f>IF(N129="zníž. prenesená",J129,0)</f>
        <v>0</v>
      </c>
      <c r="BI129" s="207">
        <f>IF(N129="nulová",J129,0)</f>
        <v>0</v>
      </c>
      <c r="BJ129" s="16" t="s">
        <v>146</v>
      </c>
      <c r="BK129" s="207">
        <f>ROUND(I129*H129,2)</f>
        <v>0</v>
      </c>
      <c r="BL129" s="16" t="s">
        <v>145</v>
      </c>
      <c r="BM129" s="206" t="s">
        <v>289</v>
      </c>
    </row>
    <row r="130" spans="1:65" s="2" customFormat="1" ht="24.2" customHeight="1">
      <c r="A130" s="33"/>
      <c r="B130" s="34"/>
      <c r="C130" s="194" t="s">
        <v>169</v>
      </c>
      <c r="D130" s="194" t="s">
        <v>141</v>
      </c>
      <c r="E130" s="195" t="s">
        <v>182</v>
      </c>
      <c r="F130" s="196" t="s">
        <v>183</v>
      </c>
      <c r="G130" s="197" t="s">
        <v>184</v>
      </c>
      <c r="H130" s="198">
        <v>1.02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37</v>
      </c>
      <c r="O130" s="74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145</v>
      </c>
      <c r="AT130" s="206" t="s">
        <v>141</v>
      </c>
      <c r="AU130" s="206" t="s">
        <v>146</v>
      </c>
      <c r="AY130" s="16" t="s">
        <v>139</v>
      </c>
      <c r="BE130" s="207">
        <f>IF(N130="základná",J130,0)</f>
        <v>0</v>
      </c>
      <c r="BF130" s="207">
        <f>IF(N130="znížená",J130,0)</f>
        <v>0</v>
      </c>
      <c r="BG130" s="207">
        <f>IF(N130="zákl. prenesená",J130,0)</f>
        <v>0</v>
      </c>
      <c r="BH130" s="207">
        <f>IF(N130="zníž. prenesená",J130,0)</f>
        <v>0</v>
      </c>
      <c r="BI130" s="207">
        <f>IF(N130="nulová",J130,0)</f>
        <v>0</v>
      </c>
      <c r="BJ130" s="16" t="s">
        <v>146</v>
      </c>
      <c r="BK130" s="207">
        <f>ROUND(I130*H130,2)</f>
        <v>0</v>
      </c>
      <c r="BL130" s="16" t="s">
        <v>145</v>
      </c>
      <c r="BM130" s="206" t="s">
        <v>290</v>
      </c>
    </row>
    <row r="131" spans="1:65" s="13" customFormat="1" ht="11.25">
      <c r="B131" s="208"/>
      <c r="C131" s="209"/>
      <c r="D131" s="210" t="s">
        <v>148</v>
      </c>
      <c r="E131" s="211" t="s">
        <v>1</v>
      </c>
      <c r="F131" s="212" t="s">
        <v>291</v>
      </c>
      <c r="G131" s="209"/>
      <c r="H131" s="213">
        <v>1.02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148</v>
      </c>
      <c r="AU131" s="219" t="s">
        <v>146</v>
      </c>
      <c r="AV131" s="13" t="s">
        <v>146</v>
      </c>
      <c r="AW131" s="13" t="s">
        <v>28</v>
      </c>
      <c r="AX131" s="13" t="s">
        <v>79</v>
      </c>
      <c r="AY131" s="219" t="s">
        <v>139</v>
      </c>
    </row>
    <row r="132" spans="1:65" s="12" customFormat="1" ht="22.9" customHeight="1">
      <c r="B132" s="178"/>
      <c r="C132" s="179"/>
      <c r="D132" s="180" t="s">
        <v>70</v>
      </c>
      <c r="E132" s="192" t="s">
        <v>146</v>
      </c>
      <c r="F132" s="192" t="s">
        <v>187</v>
      </c>
      <c r="G132" s="179"/>
      <c r="H132" s="179"/>
      <c r="I132" s="182"/>
      <c r="J132" s="193">
        <f>BK132</f>
        <v>0</v>
      </c>
      <c r="K132" s="179"/>
      <c r="L132" s="184"/>
      <c r="M132" s="185"/>
      <c r="N132" s="186"/>
      <c r="O132" s="186"/>
      <c r="P132" s="187">
        <f>P133</f>
        <v>0</v>
      </c>
      <c r="Q132" s="186"/>
      <c r="R132" s="187">
        <f>R133</f>
        <v>1.3412580000000001</v>
      </c>
      <c r="S132" s="186"/>
      <c r="T132" s="188">
        <f>T133</f>
        <v>0</v>
      </c>
      <c r="AR132" s="189" t="s">
        <v>79</v>
      </c>
      <c r="AT132" s="190" t="s">
        <v>70</v>
      </c>
      <c r="AU132" s="190" t="s">
        <v>79</v>
      </c>
      <c r="AY132" s="189" t="s">
        <v>139</v>
      </c>
      <c r="BK132" s="191">
        <f>BK133</f>
        <v>0</v>
      </c>
    </row>
    <row r="133" spans="1:65" s="2" customFormat="1" ht="16.5" customHeight="1">
      <c r="A133" s="33"/>
      <c r="B133" s="34"/>
      <c r="C133" s="194" t="s">
        <v>173</v>
      </c>
      <c r="D133" s="194" t="s">
        <v>141</v>
      </c>
      <c r="E133" s="195" t="s">
        <v>188</v>
      </c>
      <c r="F133" s="196" t="s">
        <v>189</v>
      </c>
      <c r="G133" s="197" t="s">
        <v>144</v>
      </c>
      <c r="H133" s="198">
        <v>0.6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37</v>
      </c>
      <c r="O133" s="74"/>
      <c r="P133" s="204">
        <f>O133*H133</f>
        <v>0</v>
      </c>
      <c r="Q133" s="204">
        <v>2.23543</v>
      </c>
      <c r="R133" s="204">
        <f>Q133*H133</f>
        <v>1.3412580000000001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>IF(N133="základná",J133,0)</f>
        <v>0</v>
      </c>
      <c r="BF133" s="207">
        <f>IF(N133="znížená",J133,0)</f>
        <v>0</v>
      </c>
      <c r="BG133" s="207">
        <f>IF(N133="zákl. prenesená",J133,0)</f>
        <v>0</v>
      </c>
      <c r="BH133" s="207">
        <f>IF(N133="zníž. prenesená",J133,0)</f>
        <v>0</v>
      </c>
      <c r="BI133" s="207">
        <f>IF(N133="nulová",J133,0)</f>
        <v>0</v>
      </c>
      <c r="BJ133" s="16" t="s">
        <v>146</v>
      </c>
      <c r="BK133" s="207">
        <f>ROUND(I133*H133,2)</f>
        <v>0</v>
      </c>
      <c r="BL133" s="16" t="s">
        <v>145</v>
      </c>
      <c r="BM133" s="206" t="s">
        <v>292</v>
      </c>
    </row>
    <row r="134" spans="1:65" s="12" customFormat="1" ht="22.9" customHeight="1">
      <c r="B134" s="178"/>
      <c r="C134" s="179"/>
      <c r="D134" s="180" t="s">
        <v>70</v>
      </c>
      <c r="E134" s="192" t="s">
        <v>181</v>
      </c>
      <c r="F134" s="192" t="s">
        <v>216</v>
      </c>
      <c r="G134" s="179"/>
      <c r="H134" s="179"/>
      <c r="I134" s="182"/>
      <c r="J134" s="193">
        <f>BK134</f>
        <v>0</v>
      </c>
      <c r="K134" s="179"/>
      <c r="L134" s="184"/>
      <c r="M134" s="185"/>
      <c r="N134" s="186"/>
      <c r="O134" s="186"/>
      <c r="P134" s="187">
        <f>SUM(P135:P136)</f>
        <v>0</v>
      </c>
      <c r="Q134" s="186"/>
      <c r="R134" s="187">
        <f>SUM(R135:R136)</f>
        <v>0.72824</v>
      </c>
      <c r="S134" s="186"/>
      <c r="T134" s="188">
        <f>SUM(T135:T136)</f>
        <v>0</v>
      </c>
      <c r="AR134" s="189" t="s">
        <v>79</v>
      </c>
      <c r="AT134" s="190" t="s">
        <v>70</v>
      </c>
      <c r="AU134" s="190" t="s">
        <v>79</v>
      </c>
      <c r="AY134" s="189" t="s">
        <v>139</v>
      </c>
      <c r="BK134" s="191">
        <f>SUM(BK135:BK136)</f>
        <v>0</v>
      </c>
    </row>
    <row r="135" spans="1:65" s="2" customFormat="1" ht="16.5" customHeight="1">
      <c r="A135" s="33"/>
      <c r="B135" s="34"/>
      <c r="C135" s="194" t="s">
        <v>177</v>
      </c>
      <c r="D135" s="194" t="s">
        <v>141</v>
      </c>
      <c r="E135" s="195" t="s">
        <v>293</v>
      </c>
      <c r="F135" s="196" t="s">
        <v>294</v>
      </c>
      <c r="G135" s="197" t="s">
        <v>226</v>
      </c>
      <c r="H135" s="198">
        <v>4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37</v>
      </c>
      <c r="O135" s="74"/>
      <c r="P135" s="204">
        <f>O135*H135</f>
        <v>0</v>
      </c>
      <c r="Q135" s="204">
        <v>0.15306</v>
      </c>
      <c r="R135" s="204">
        <f>Q135*H135</f>
        <v>0.61224000000000001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>IF(N135="základná",J135,0)</f>
        <v>0</v>
      </c>
      <c r="BF135" s="207">
        <f>IF(N135="znížená",J135,0)</f>
        <v>0</v>
      </c>
      <c r="BG135" s="207">
        <f>IF(N135="zákl. prenesená",J135,0)</f>
        <v>0</v>
      </c>
      <c r="BH135" s="207">
        <f>IF(N135="zníž. prenesená",J135,0)</f>
        <v>0</v>
      </c>
      <c r="BI135" s="207">
        <f>IF(N135="nulová",J135,0)</f>
        <v>0</v>
      </c>
      <c r="BJ135" s="16" t="s">
        <v>146</v>
      </c>
      <c r="BK135" s="207">
        <f>ROUND(I135*H135,2)</f>
        <v>0</v>
      </c>
      <c r="BL135" s="16" t="s">
        <v>145</v>
      </c>
      <c r="BM135" s="206" t="s">
        <v>295</v>
      </c>
    </row>
    <row r="136" spans="1:65" s="2" customFormat="1" ht="24.2" customHeight="1">
      <c r="A136" s="33"/>
      <c r="B136" s="34"/>
      <c r="C136" s="231" t="s">
        <v>181</v>
      </c>
      <c r="D136" s="231" t="s">
        <v>198</v>
      </c>
      <c r="E136" s="232" t="s">
        <v>296</v>
      </c>
      <c r="F136" s="233" t="s">
        <v>297</v>
      </c>
      <c r="G136" s="234" t="s">
        <v>226</v>
      </c>
      <c r="H136" s="235">
        <v>4</v>
      </c>
      <c r="I136" s="236"/>
      <c r="J136" s="237">
        <f>ROUND(I136*H136,2)</f>
        <v>0</v>
      </c>
      <c r="K136" s="238"/>
      <c r="L136" s="239"/>
      <c r="M136" s="240" t="s">
        <v>1</v>
      </c>
      <c r="N136" s="241" t="s">
        <v>37</v>
      </c>
      <c r="O136" s="74"/>
      <c r="P136" s="204">
        <f>O136*H136</f>
        <v>0</v>
      </c>
      <c r="Q136" s="204">
        <v>2.9000000000000001E-2</v>
      </c>
      <c r="R136" s="204">
        <f>Q136*H136</f>
        <v>0.11600000000000001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177</v>
      </c>
      <c r="AT136" s="206" t="s">
        <v>198</v>
      </c>
      <c r="AU136" s="206" t="s">
        <v>146</v>
      </c>
      <c r="AY136" s="16" t="s">
        <v>139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6" t="s">
        <v>146</v>
      </c>
      <c r="BK136" s="207">
        <f>ROUND(I136*H136,2)</f>
        <v>0</v>
      </c>
      <c r="BL136" s="16" t="s">
        <v>145</v>
      </c>
      <c r="BM136" s="206" t="s">
        <v>298</v>
      </c>
    </row>
    <row r="137" spans="1:65" s="12" customFormat="1" ht="22.9" customHeight="1">
      <c r="B137" s="178"/>
      <c r="C137" s="179"/>
      <c r="D137" s="180" t="s">
        <v>70</v>
      </c>
      <c r="E137" s="192" t="s">
        <v>242</v>
      </c>
      <c r="F137" s="192" t="s">
        <v>243</v>
      </c>
      <c r="G137" s="179"/>
      <c r="H137" s="179"/>
      <c r="I137" s="182"/>
      <c r="J137" s="193">
        <f>BK137</f>
        <v>0</v>
      </c>
      <c r="K137" s="179"/>
      <c r="L137" s="184"/>
      <c r="M137" s="185"/>
      <c r="N137" s="186"/>
      <c r="O137" s="186"/>
      <c r="P137" s="187">
        <f>P138</f>
        <v>0</v>
      </c>
      <c r="Q137" s="186"/>
      <c r="R137" s="187">
        <f>R138</f>
        <v>0</v>
      </c>
      <c r="S137" s="186"/>
      <c r="T137" s="188">
        <f>T138</f>
        <v>0</v>
      </c>
      <c r="AR137" s="189" t="s">
        <v>79</v>
      </c>
      <c r="AT137" s="190" t="s">
        <v>70</v>
      </c>
      <c r="AU137" s="190" t="s">
        <v>79</v>
      </c>
      <c r="AY137" s="189" t="s">
        <v>139</v>
      </c>
      <c r="BK137" s="191">
        <f>BK138</f>
        <v>0</v>
      </c>
    </row>
    <row r="138" spans="1:65" s="2" customFormat="1" ht="24.2" customHeight="1">
      <c r="A138" s="33"/>
      <c r="B138" s="34"/>
      <c r="C138" s="194" t="s">
        <v>105</v>
      </c>
      <c r="D138" s="194" t="s">
        <v>141</v>
      </c>
      <c r="E138" s="195" t="s">
        <v>245</v>
      </c>
      <c r="F138" s="196" t="s">
        <v>246</v>
      </c>
      <c r="G138" s="197" t="s">
        <v>184</v>
      </c>
      <c r="H138" s="198">
        <v>2.069</v>
      </c>
      <c r="I138" s="199"/>
      <c r="J138" s="200">
        <f>ROUND(I138*H138,2)</f>
        <v>0</v>
      </c>
      <c r="K138" s="201"/>
      <c r="L138" s="38"/>
      <c r="M138" s="242" t="s">
        <v>1</v>
      </c>
      <c r="N138" s="243" t="s">
        <v>37</v>
      </c>
      <c r="O138" s="244"/>
      <c r="P138" s="245">
        <f>O138*H138</f>
        <v>0</v>
      </c>
      <c r="Q138" s="245">
        <v>0</v>
      </c>
      <c r="R138" s="245">
        <f>Q138*H138</f>
        <v>0</v>
      </c>
      <c r="S138" s="245">
        <v>0</v>
      </c>
      <c r="T138" s="246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145</v>
      </c>
      <c r="AT138" s="206" t="s">
        <v>141</v>
      </c>
      <c r="AU138" s="206" t="s">
        <v>146</v>
      </c>
      <c r="AY138" s="16" t="s">
        <v>139</v>
      </c>
      <c r="BE138" s="207">
        <f>IF(N138="základná",J138,0)</f>
        <v>0</v>
      </c>
      <c r="BF138" s="207">
        <f>IF(N138="znížená",J138,0)</f>
        <v>0</v>
      </c>
      <c r="BG138" s="207">
        <f>IF(N138="zákl. prenesená",J138,0)</f>
        <v>0</v>
      </c>
      <c r="BH138" s="207">
        <f>IF(N138="zníž. prenesená",J138,0)</f>
        <v>0</v>
      </c>
      <c r="BI138" s="207">
        <f>IF(N138="nulová",J138,0)</f>
        <v>0</v>
      </c>
      <c r="BJ138" s="16" t="s">
        <v>146</v>
      </c>
      <c r="BK138" s="207">
        <f>ROUND(I138*H138,2)</f>
        <v>0</v>
      </c>
      <c r="BL138" s="16" t="s">
        <v>145</v>
      </c>
      <c r="BM138" s="206" t="s">
        <v>299</v>
      </c>
    </row>
    <row r="139" spans="1:65" s="2" customFormat="1" ht="6.95" customHeight="1">
      <c r="A139" s="33"/>
      <c r="B139" s="57"/>
      <c r="C139" s="58"/>
      <c r="D139" s="58"/>
      <c r="E139" s="58"/>
      <c r="F139" s="58"/>
      <c r="G139" s="58"/>
      <c r="H139" s="58"/>
      <c r="I139" s="58"/>
      <c r="J139" s="58"/>
      <c r="K139" s="58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zUVN3j9U0lyb3EUtF/dl+m4w1wLYAWFprr7LgIK9M/FxK+10gzJ9XRuzjLnAtE9QuOrXYDxdrG+0aCDUnU/7RA==" saltValue="5HgF4Akt+WVXJ96pONmu+ZpIA5N1ikVvg84rcdtzNoDkaKe2RH42hqlTs4w4C+ey7piEhJHDq/gIRmWXwNXChg==" spinCount="100000" sheet="1" objects="1" scenarios="1" formatColumns="0" formatRows="0" autoFilter="0"/>
  <autoFilter ref="C120:K13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92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300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ROUND(J122,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ROUND((SUM(BE122:BE156)),  2)</f>
        <v>0</v>
      </c>
      <c r="G33" s="128"/>
      <c r="H33" s="128"/>
      <c r="I33" s="129">
        <v>0.2</v>
      </c>
      <c r="J33" s="127">
        <f>ROUND(((SUM(BE122:BE156))*I33),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ROUND((SUM(BF122:BF156)),  2)</f>
        <v>0</v>
      </c>
      <c r="G34" s="128"/>
      <c r="H34" s="128"/>
      <c r="I34" s="129">
        <v>0.2</v>
      </c>
      <c r="J34" s="127">
        <f>ROUND(((SUM(BF122:BF156))*I34),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ROUND((SUM(BG122:BG156)),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ROUND((SUM(BH122:BH156)),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ROUND((SUM(BI122:BI156)),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05 - Hojdačka hniezdo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J122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J123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J124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J138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122</v>
      </c>
      <c r="E100" s="163"/>
      <c r="F100" s="163"/>
      <c r="G100" s="163"/>
      <c r="H100" s="163"/>
      <c r="I100" s="163"/>
      <c r="J100" s="164">
        <f>J143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123</v>
      </c>
      <c r="E101" s="163"/>
      <c r="F101" s="163"/>
      <c r="G101" s="163"/>
      <c r="H101" s="163"/>
      <c r="I101" s="163"/>
      <c r="J101" s="164">
        <f>J149</f>
        <v>0</v>
      </c>
      <c r="K101" s="161"/>
      <c r="L101" s="165"/>
    </row>
    <row r="102" spans="1:31" s="10" customFormat="1" ht="19.899999999999999" hidden="1" customHeight="1">
      <c r="B102" s="160"/>
      <c r="C102" s="161"/>
      <c r="D102" s="162" t="s">
        <v>124</v>
      </c>
      <c r="E102" s="163"/>
      <c r="F102" s="163"/>
      <c r="G102" s="163"/>
      <c r="H102" s="163"/>
      <c r="I102" s="163"/>
      <c r="J102" s="164">
        <f>J155</f>
        <v>0</v>
      </c>
      <c r="K102" s="161"/>
      <c r="L102" s="165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>
      <c r="A104" s="33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4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1.25" hidden="1"/>
    <row r="106" spans="1:31" ht="11.25" hidden="1"/>
    <row r="107" spans="1:31" ht="11.25" hidden="1"/>
    <row r="108" spans="1:31" s="2" customFormat="1" ht="6.95" customHeight="1">
      <c r="A108" s="33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125</v>
      </c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15</v>
      </c>
      <c r="D111" s="35"/>
      <c r="E111" s="35"/>
      <c r="F111" s="35"/>
      <c r="G111" s="35"/>
      <c r="H111" s="35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98" t="str">
        <f>E7</f>
        <v>Inkkluzívne ihrisko Brezno</v>
      </c>
      <c r="F112" s="299"/>
      <c r="G112" s="299"/>
      <c r="H112" s="299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112</v>
      </c>
      <c r="D113" s="35"/>
      <c r="E113" s="35"/>
      <c r="F113" s="35"/>
      <c r="G113" s="35"/>
      <c r="H113" s="35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1" t="str">
        <f>E9</f>
        <v>05 - Hojdačka hniezdo</v>
      </c>
      <c r="F114" s="300"/>
      <c r="G114" s="300"/>
      <c r="H114" s="300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 xml:space="preserve"> </v>
      </c>
      <c r="G116" s="35"/>
      <c r="H116" s="35"/>
      <c r="I116" s="28" t="s">
        <v>21</v>
      </c>
      <c r="J116" s="69" t="str">
        <f>IF(J12="","",J12)</f>
        <v>Vyplň údaj</v>
      </c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22</v>
      </c>
      <c r="D118" s="35"/>
      <c r="E118" s="35"/>
      <c r="F118" s="26" t="str">
        <f>E15</f>
        <v xml:space="preserve"> </v>
      </c>
      <c r="G118" s="35"/>
      <c r="H118" s="35"/>
      <c r="I118" s="28" t="s">
        <v>27</v>
      </c>
      <c r="J118" s="31" t="str">
        <f>E21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25</v>
      </c>
      <c r="D119" s="35"/>
      <c r="E119" s="35"/>
      <c r="F119" s="26" t="str">
        <f>IF(E18="","",E18)</f>
        <v>Vyplň údaj</v>
      </c>
      <c r="G119" s="35"/>
      <c r="H119" s="35"/>
      <c r="I119" s="28" t="s">
        <v>29</v>
      </c>
      <c r="J119" s="31" t="str">
        <f>E24</f>
        <v xml:space="preserve"> </v>
      </c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4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6"/>
      <c r="B121" s="167"/>
      <c r="C121" s="168" t="s">
        <v>126</v>
      </c>
      <c r="D121" s="169" t="s">
        <v>56</v>
      </c>
      <c r="E121" s="169" t="s">
        <v>52</v>
      </c>
      <c r="F121" s="169" t="s">
        <v>53</v>
      </c>
      <c r="G121" s="169" t="s">
        <v>127</v>
      </c>
      <c r="H121" s="169" t="s">
        <v>128</v>
      </c>
      <c r="I121" s="169" t="s">
        <v>129</v>
      </c>
      <c r="J121" s="170" t="s">
        <v>116</v>
      </c>
      <c r="K121" s="171" t="s">
        <v>130</v>
      </c>
      <c r="L121" s="172"/>
      <c r="M121" s="78" t="s">
        <v>1</v>
      </c>
      <c r="N121" s="79" t="s">
        <v>35</v>
      </c>
      <c r="O121" s="79" t="s">
        <v>131</v>
      </c>
      <c r="P121" s="79" t="s">
        <v>132</v>
      </c>
      <c r="Q121" s="79" t="s">
        <v>133</v>
      </c>
      <c r="R121" s="79" t="s">
        <v>134</v>
      </c>
      <c r="S121" s="79" t="s">
        <v>135</v>
      </c>
      <c r="T121" s="80" t="s">
        <v>136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2" customFormat="1" ht="22.9" customHeight="1">
      <c r="A122" s="33"/>
      <c r="B122" s="34"/>
      <c r="C122" s="85" t="s">
        <v>117</v>
      </c>
      <c r="D122" s="35"/>
      <c r="E122" s="35"/>
      <c r="F122" s="35"/>
      <c r="G122" s="35"/>
      <c r="H122" s="35"/>
      <c r="I122" s="35"/>
      <c r="J122" s="173">
        <f>BK122</f>
        <v>0</v>
      </c>
      <c r="K122" s="35"/>
      <c r="L122" s="38"/>
      <c r="M122" s="81"/>
      <c r="N122" s="174"/>
      <c r="O122" s="82"/>
      <c r="P122" s="175">
        <f>P123</f>
        <v>0</v>
      </c>
      <c r="Q122" s="82"/>
      <c r="R122" s="175">
        <f>R123</f>
        <v>16.466222999999999</v>
      </c>
      <c r="S122" s="82"/>
      <c r="T122" s="176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70</v>
      </c>
      <c r="AU122" s="16" t="s">
        <v>118</v>
      </c>
      <c r="BK122" s="177">
        <f>BK123</f>
        <v>0</v>
      </c>
    </row>
    <row r="123" spans="1:65" s="12" customFormat="1" ht="25.9" customHeight="1">
      <c r="B123" s="178"/>
      <c r="C123" s="179"/>
      <c r="D123" s="180" t="s">
        <v>70</v>
      </c>
      <c r="E123" s="181" t="s">
        <v>137</v>
      </c>
      <c r="F123" s="181" t="s">
        <v>138</v>
      </c>
      <c r="G123" s="179"/>
      <c r="H123" s="179"/>
      <c r="I123" s="182"/>
      <c r="J123" s="183">
        <f>BK123</f>
        <v>0</v>
      </c>
      <c r="K123" s="179"/>
      <c r="L123" s="184"/>
      <c r="M123" s="185"/>
      <c r="N123" s="186"/>
      <c r="O123" s="186"/>
      <c r="P123" s="187">
        <f>P124+P138+P143+P149+P155</f>
        <v>0</v>
      </c>
      <c r="Q123" s="186"/>
      <c r="R123" s="187">
        <f>R124+R138+R143+R149+R155</f>
        <v>16.466222999999999</v>
      </c>
      <c r="S123" s="186"/>
      <c r="T123" s="188">
        <f>T124+T138+T143+T149+T155</f>
        <v>0</v>
      </c>
      <c r="AR123" s="189" t="s">
        <v>79</v>
      </c>
      <c r="AT123" s="190" t="s">
        <v>70</v>
      </c>
      <c r="AU123" s="190" t="s">
        <v>71</v>
      </c>
      <c r="AY123" s="189" t="s">
        <v>139</v>
      </c>
      <c r="BK123" s="191">
        <f>BK124+BK138+BK143+BK149+BK155</f>
        <v>0</v>
      </c>
    </row>
    <row r="124" spans="1:65" s="12" customFormat="1" ht="22.9" customHeight="1">
      <c r="B124" s="178"/>
      <c r="C124" s="179"/>
      <c r="D124" s="180" t="s">
        <v>70</v>
      </c>
      <c r="E124" s="192" t="s">
        <v>79</v>
      </c>
      <c r="F124" s="192" t="s">
        <v>140</v>
      </c>
      <c r="G124" s="179"/>
      <c r="H124" s="179"/>
      <c r="I124" s="182"/>
      <c r="J124" s="193">
        <f>BK124</f>
        <v>0</v>
      </c>
      <c r="K124" s="179"/>
      <c r="L124" s="184"/>
      <c r="M124" s="185"/>
      <c r="N124" s="186"/>
      <c r="O124" s="186"/>
      <c r="P124" s="187">
        <f>SUM(P125:P137)</f>
        <v>0</v>
      </c>
      <c r="Q124" s="186"/>
      <c r="R124" s="187">
        <f>SUM(R125:R137)</f>
        <v>0</v>
      </c>
      <c r="S124" s="186"/>
      <c r="T124" s="188">
        <f>SUM(T125:T137)</f>
        <v>0</v>
      </c>
      <c r="AR124" s="189" t="s">
        <v>79</v>
      </c>
      <c r="AT124" s="190" t="s">
        <v>70</v>
      </c>
      <c r="AU124" s="190" t="s">
        <v>79</v>
      </c>
      <c r="AY124" s="189" t="s">
        <v>139</v>
      </c>
      <c r="BK124" s="191">
        <f>SUM(BK125:BK137)</f>
        <v>0</v>
      </c>
    </row>
    <row r="125" spans="1:65" s="2" customFormat="1" ht="33" customHeight="1">
      <c r="A125" s="33"/>
      <c r="B125" s="34"/>
      <c r="C125" s="194" t="s">
        <v>79</v>
      </c>
      <c r="D125" s="194" t="s">
        <v>141</v>
      </c>
      <c r="E125" s="195" t="s">
        <v>142</v>
      </c>
      <c r="F125" s="196" t="s">
        <v>143</v>
      </c>
      <c r="G125" s="197" t="s">
        <v>144</v>
      </c>
      <c r="H125" s="198">
        <v>5.6479999999999997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37</v>
      </c>
      <c r="O125" s="74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145</v>
      </c>
      <c r="AT125" s="206" t="s">
        <v>141</v>
      </c>
      <c r="AU125" s="206" t="s">
        <v>146</v>
      </c>
      <c r="AY125" s="16" t="s">
        <v>139</v>
      </c>
      <c r="BE125" s="207">
        <f>IF(N125="základná",J125,0)</f>
        <v>0</v>
      </c>
      <c r="BF125" s="207">
        <f>IF(N125="znížená",J125,0)</f>
        <v>0</v>
      </c>
      <c r="BG125" s="207">
        <f>IF(N125="zákl. prenesená",J125,0)</f>
        <v>0</v>
      </c>
      <c r="BH125" s="207">
        <f>IF(N125="zníž. prenesená",J125,0)</f>
        <v>0</v>
      </c>
      <c r="BI125" s="207">
        <f>IF(N125="nulová",J125,0)</f>
        <v>0</v>
      </c>
      <c r="BJ125" s="16" t="s">
        <v>146</v>
      </c>
      <c r="BK125" s="207">
        <f>ROUND(I125*H125,2)</f>
        <v>0</v>
      </c>
      <c r="BL125" s="16" t="s">
        <v>145</v>
      </c>
      <c r="BM125" s="206" t="s">
        <v>301</v>
      </c>
    </row>
    <row r="126" spans="1:65" s="13" customFormat="1" ht="11.25">
      <c r="B126" s="208"/>
      <c r="C126" s="209"/>
      <c r="D126" s="210" t="s">
        <v>148</v>
      </c>
      <c r="E126" s="211" t="s">
        <v>1</v>
      </c>
      <c r="F126" s="212" t="s">
        <v>302</v>
      </c>
      <c r="G126" s="209"/>
      <c r="H126" s="213">
        <v>5.6479999999999997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148</v>
      </c>
      <c r="AU126" s="219" t="s">
        <v>146</v>
      </c>
      <c r="AV126" s="13" t="s">
        <v>146</v>
      </c>
      <c r="AW126" s="13" t="s">
        <v>28</v>
      </c>
      <c r="AX126" s="13" t="s">
        <v>79</v>
      </c>
      <c r="AY126" s="219" t="s">
        <v>139</v>
      </c>
    </row>
    <row r="127" spans="1:65" s="2" customFormat="1" ht="24.2" customHeight="1">
      <c r="A127" s="33"/>
      <c r="B127" s="34"/>
      <c r="C127" s="194" t="s">
        <v>146</v>
      </c>
      <c r="D127" s="194" t="s">
        <v>141</v>
      </c>
      <c r="E127" s="195" t="s">
        <v>152</v>
      </c>
      <c r="F127" s="196" t="s">
        <v>153</v>
      </c>
      <c r="G127" s="197" t="s">
        <v>144</v>
      </c>
      <c r="H127" s="198">
        <v>1.694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37</v>
      </c>
      <c r="O127" s="7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145</v>
      </c>
      <c r="AT127" s="206" t="s">
        <v>141</v>
      </c>
      <c r="AU127" s="206" t="s">
        <v>146</v>
      </c>
      <c r="AY127" s="16" t="s">
        <v>139</v>
      </c>
      <c r="BE127" s="207">
        <f>IF(N127="základná",J127,0)</f>
        <v>0</v>
      </c>
      <c r="BF127" s="207">
        <f>IF(N127="znížená",J127,0)</f>
        <v>0</v>
      </c>
      <c r="BG127" s="207">
        <f>IF(N127="zákl. prenesená",J127,0)</f>
        <v>0</v>
      </c>
      <c r="BH127" s="207">
        <f>IF(N127="zníž. prenesená",J127,0)</f>
        <v>0</v>
      </c>
      <c r="BI127" s="207">
        <f>IF(N127="nulová",J127,0)</f>
        <v>0</v>
      </c>
      <c r="BJ127" s="16" t="s">
        <v>146</v>
      </c>
      <c r="BK127" s="207">
        <f>ROUND(I127*H127,2)</f>
        <v>0</v>
      </c>
      <c r="BL127" s="16" t="s">
        <v>145</v>
      </c>
      <c r="BM127" s="206" t="s">
        <v>303</v>
      </c>
    </row>
    <row r="128" spans="1:65" s="13" customFormat="1" ht="11.25">
      <c r="B128" s="208"/>
      <c r="C128" s="209"/>
      <c r="D128" s="210" t="s">
        <v>148</v>
      </c>
      <c r="E128" s="211" t="s">
        <v>1</v>
      </c>
      <c r="F128" s="212" t="s">
        <v>304</v>
      </c>
      <c r="G128" s="209"/>
      <c r="H128" s="213">
        <v>1.694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148</v>
      </c>
      <c r="AU128" s="219" t="s">
        <v>146</v>
      </c>
      <c r="AV128" s="13" t="s">
        <v>146</v>
      </c>
      <c r="AW128" s="13" t="s">
        <v>28</v>
      </c>
      <c r="AX128" s="13" t="s">
        <v>79</v>
      </c>
      <c r="AY128" s="219" t="s">
        <v>139</v>
      </c>
    </row>
    <row r="129" spans="1:65" s="2" customFormat="1" ht="24.2" customHeight="1">
      <c r="A129" s="33"/>
      <c r="B129" s="34"/>
      <c r="C129" s="194" t="s">
        <v>157</v>
      </c>
      <c r="D129" s="194" t="s">
        <v>141</v>
      </c>
      <c r="E129" s="195" t="s">
        <v>158</v>
      </c>
      <c r="F129" s="196" t="s">
        <v>159</v>
      </c>
      <c r="G129" s="197" t="s">
        <v>144</v>
      </c>
      <c r="H129" s="198">
        <v>1.694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>IF(N129="základná",J129,0)</f>
        <v>0</v>
      </c>
      <c r="BF129" s="207">
        <f>IF(N129="znížená",J129,0)</f>
        <v>0</v>
      </c>
      <c r="BG129" s="207">
        <f>IF(N129="zákl. prenesená",J129,0)</f>
        <v>0</v>
      </c>
      <c r="BH129" s="207">
        <f>IF(N129="zníž. prenesená",J129,0)</f>
        <v>0</v>
      </c>
      <c r="BI129" s="207">
        <f>IF(N129="nulová",J129,0)</f>
        <v>0</v>
      </c>
      <c r="BJ129" s="16" t="s">
        <v>146</v>
      </c>
      <c r="BK129" s="207">
        <f>ROUND(I129*H129,2)</f>
        <v>0</v>
      </c>
      <c r="BL129" s="16" t="s">
        <v>145</v>
      </c>
      <c r="BM129" s="206" t="s">
        <v>305</v>
      </c>
    </row>
    <row r="130" spans="1:65" s="2" customFormat="1" ht="21.75" customHeight="1">
      <c r="A130" s="33"/>
      <c r="B130" s="34"/>
      <c r="C130" s="194" t="s">
        <v>145</v>
      </c>
      <c r="D130" s="194" t="s">
        <v>141</v>
      </c>
      <c r="E130" s="195" t="s">
        <v>161</v>
      </c>
      <c r="F130" s="196" t="s">
        <v>162</v>
      </c>
      <c r="G130" s="197" t="s">
        <v>144</v>
      </c>
      <c r="H130" s="198">
        <v>0.6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37</v>
      </c>
      <c r="O130" s="74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145</v>
      </c>
      <c r="AT130" s="206" t="s">
        <v>141</v>
      </c>
      <c r="AU130" s="206" t="s">
        <v>146</v>
      </c>
      <c r="AY130" s="16" t="s">
        <v>139</v>
      </c>
      <c r="BE130" s="207">
        <f>IF(N130="základná",J130,0)</f>
        <v>0</v>
      </c>
      <c r="BF130" s="207">
        <f>IF(N130="znížená",J130,0)</f>
        <v>0</v>
      </c>
      <c r="BG130" s="207">
        <f>IF(N130="zákl. prenesená",J130,0)</f>
        <v>0</v>
      </c>
      <c r="BH130" s="207">
        <f>IF(N130="zníž. prenesená",J130,0)</f>
        <v>0</v>
      </c>
      <c r="BI130" s="207">
        <f>IF(N130="nulová",J130,0)</f>
        <v>0</v>
      </c>
      <c r="BJ130" s="16" t="s">
        <v>146</v>
      </c>
      <c r="BK130" s="207">
        <f>ROUND(I130*H130,2)</f>
        <v>0</v>
      </c>
      <c r="BL130" s="16" t="s">
        <v>145</v>
      </c>
      <c r="BM130" s="206" t="s">
        <v>306</v>
      </c>
    </row>
    <row r="131" spans="1:65" s="13" customFormat="1" ht="11.25">
      <c r="B131" s="208"/>
      <c r="C131" s="209"/>
      <c r="D131" s="210" t="s">
        <v>148</v>
      </c>
      <c r="E131" s="211" t="s">
        <v>1</v>
      </c>
      <c r="F131" s="212" t="s">
        <v>285</v>
      </c>
      <c r="G131" s="209"/>
      <c r="H131" s="213">
        <v>0.6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148</v>
      </c>
      <c r="AU131" s="219" t="s">
        <v>146</v>
      </c>
      <c r="AV131" s="13" t="s">
        <v>146</v>
      </c>
      <c r="AW131" s="13" t="s">
        <v>28</v>
      </c>
      <c r="AX131" s="13" t="s">
        <v>79</v>
      </c>
      <c r="AY131" s="219" t="s">
        <v>139</v>
      </c>
    </row>
    <row r="132" spans="1:65" s="2" customFormat="1" ht="24.2" customHeight="1">
      <c r="A132" s="33"/>
      <c r="B132" s="34"/>
      <c r="C132" s="194" t="s">
        <v>165</v>
      </c>
      <c r="D132" s="194" t="s">
        <v>141</v>
      </c>
      <c r="E132" s="195" t="s">
        <v>166</v>
      </c>
      <c r="F132" s="196" t="s">
        <v>167</v>
      </c>
      <c r="G132" s="197" t="s">
        <v>144</v>
      </c>
      <c r="H132" s="198">
        <v>0.6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37</v>
      </c>
      <c r="O132" s="74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145</v>
      </c>
      <c r="AT132" s="206" t="s">
        <v>141</v>
      </c>
      <c r="AU132" s="206" t="s">
        <v>146</v>
      </c>
      <c r="AY132" s="16" t="s">
        <v>139</v>
      </c>
      <c r="BE132" s="207">
        <f>IF(N132="základná",J132,0)</f>
        <v>0</v>
      </c>
      <c r="BF132" s="207">
        <f>IF(N132="znížená",J132,0)</f>
        <v>0</v>
      </c>
      <c r="BG132" s="207">
        <f>IF(N132="zákl. prenesená",J132,0)</f>
        <v>0</v>
      </c>
      <c r="BH132" s="207">
        <f>IF(N132="zníž. prenesená",J132,0)</f>
        <v>0</v>
      </c>
      <c r="BI132" s="207">
        <f>IF(N132="nulová",J132,0)</f>
        <v>0</v>
      </c>
      <c r="BJ132" s="16" t="s">
        <v>146</v>
      </c>
      <c r="BK132" s="207">
        <f>ROUND(I132*H132,2)</f>
        <v>0</v>
      </c>
      <c r="BL132" s="16" t="s">
        <v>145</v>
      </c>
      <c r="BM132" s="206" t="s">
        <v>307</v>
      </c>
    </row>
    <row r="133" spans="1:65" s="2" customFormat="1" ht="24.2" customHeight="1">
      <c r="A133" s="33"/>
      <c r="B133" s="34"/>
      <c r="C133" s="194" t="s">
        <v>169</v>
      </c>
      <c r="D133" s="194" t="s">
        <v>141</v>
      </c>
      <c r="E133" s="195" t="s">
        <v>170</v>
      </c>
      <c r="F133" s="196" t="s">
        <v>171</v>
      </c>
      <c r="G133" s="197" t="s">
        <v>144</v>
      </c>
      <c r="H133" s="198">
        <v>2.294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37</v>
      </c>
      <c r="O133" s="74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>IF(N133="základná",J133,0)</f>
        <v>0</v>
      </c>
      <c r="BF133" s="207">
        <f>IF(N133="znížená",J133,0)</f>
        <v>0</v>
      </c>
      <c r="BG133" s="207">
        <f>IF(N133="zákl. prenesená",J133,0)</f>
        <v>0</v>
      </c>
      <c r="BH133" s="207">
        <f>IF(N133="zníž. prenesená",J133,0)</f>
        <v>0</v>
      </c>
      <c r="BI133" s="207">
        <f>IF(N133="nulová",J133,0)</f>
        <v>0</v>
      </c>
      <c r="BJ133" s="16" t="s">
        <v>146</v>
      </c>
      <c r="BK133" s="207">
        <f>ROUND(I133*H133,2)</f>
        <v>0</v>
      </c>
      <c r="BL133" s="16" t="s">
        <v>145</v>
      </c>
      <c r="BM133" s="206" t="s">
        <v>308</v>
      </c>
    </row>
    <row r="134" spans="1:65" s="2" customFormat="1" ht="33" customHeight="1">
      <c r="A134" s="33"/>
      <c r="B134" s="34"/>
      <c r="C134" s="194" t="s">
        <v>173</v>
      </c>
      <c r="D134" s="194" t="s">
        <v>141</v>
      </c>
      <c r="E134" s="195" t="s">
        <v>174</v>
      </c>
      <c r="F134" s="196" t="s">
        <v>175</v>
      </c>
      <c r="G134" s="197" t="s">
        <v>144</v>
      </c>
      <c r="H134" s="198">
        <v>2.294</v>
      </c>
      <c r="I134" s="199"/>
      <c r="J134" s="200">
        <f>ROUND(I134*H134,2)</f>
        <v>0</v>
      </c>
      <c r="K134" s="201"/>
      <c r="L134" s="38"/>
      <c r="M134" s="202" t="s">
        <v>1</v>
      </c>
      <c r="N134" s="203" t="s">
        <v>37</v>
      </c>
      <c r="O134" s="74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145</v>
      </c>
      <c r="AT134" s="206" t="s">
        <v>141</v>
      </c>
      <c r="AU134" s="206" t="s">
        <v>146</v>
      </c>
      <c r="AY134" s="16" t="s">
        <v>139</v>
      </c>
      <c r="BE134" s="207">
        <f>IF(N134="základná",J134,0)</f>
        <v>0</v>
      </c>
      <c r="BF134" s="207">
        <f>IF(N134="znížená",J134,0)</f>
        <v>0</v>
      </c>
      <c r="BG134" s="207">
        <f>IF(N134="zákl. prenesená",J134,0)</f>
        <v>0</v>
      </c>
      <c r="BH134" s="207">
        <f>IF(N134="zníž. prenesená",J134,0)</f>
        <v>0</v>
      </c>
      <c r="BI134" s="207">
        <f>IF(N134="nulová",J134,0)</f>
        <v>0</v>
      </c>
      <c r="BJ134" s="16" t="s">
        <v>146</v>
      </c>
      <c r="BK134" s="207">
        <f>ROUND(I134*H134,2)</f>
        <v>0</v>
      </c>
      <c r="BL134" s="16" t="s">
        <v>145</v>
      </c>
      <c r="BM134" s="206" t="s">
        <v>309</v>
      </c>
    </row>
    <row r="135" spans="1:65" s="2" customFormat="1" ht="16.5" customHeight="1">
      <c r="A135" s="33"/>
      <c r="B135" s="34"/>
      <c r="C135" s="194" t="s">
        <v>177</v>
      </c>
      <c r="D135" s="194" t="s">
        <v>141</v>
      </c>
      <c r="E135" s="195" t="s">
        <v>178</v>
      </c>
      <c r="F135" s="196" t="s">
        <v>179</v>
      </c>
      <c r="G135" s="197" t="s">
        <v>144</v>
      </c>
      <c r="H135" s="198">
        <v>2.294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37</v>
      </c>
      <c r="O135" s="74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>IF(N135="základná",J135,0)</f>
        <v>0</v>
      </c>
      <c r="BF135" s="207">
        <f>IF(N135="znížená",J135,0)</f>
        <v>0</v>
      </c>
      <c r="BG135" s="207">
        <f>IF(N135="zákl. prenesená",J135,0)</f>
        <v>0</v>
      </c>
      <c r="BH135" s="207">
        <f>IF(N135="zníž. prenesená",J135,0)</f>
        <v>0</v>
      </c>
      <c r="BI135" s="207">
        <f>IF(N135="nulová",J135,0)</f>
        <v>0</v>
      </c>
      <c r="BJ135" s="16" t="s">
        <v>146</v>
      </c>
      <c r="BK135" s="207">
        <f>ROUND(I135*H135,2)</f>
        <v>0</v>
      </c>
      <c r="BL135" s="16" t="s">
        <v>145</v>
      </c>
      <c r="BM135" s="206" t="s">
        <v>310</v>
      </c>
    </row>
    <row r="136" spans="1:65" s="2" customFormat="1" ht="24.2" customHeight="1">
      <c r="A136" s="33"/>
      <c r="B136" s="34"/>
      <c r="C136" s="194" t="s">
        <v>181</v>
      </c>
      <c r="D136" s="194" t="s">
        <v>141</v>
      </c>
      <c r="E136" s="195" t="s">
        <v>182</v>
      </c>
      <c r="F136" s="196" t="s">
        <v>183</v>
      </c>
      <c r="G136" s="197" t="s">
        <v>184</v>
      </c>
      <c r="H136" s="198">
        <v>3.9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37</v>
      </c>
      <c r="O136" s="74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145</v>
      </c>
      <c r="AT136" s="206" t="s">
        <v>141</v>
      </c>
      <c r="AU136" s="206" t="s">
        <v>146</v>
      </c>
      <c r="AY136" s="16" t="s">
        <v>139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6" t="s">
        <v>146</v>
      </c>
      <c r="BK136" s="207">
        <f>ROUND(I136*H136,2)</f>
        <v>0</v>
      </c>
      <c r="BL136" s="16" t="s">
        <v>145</v>
      </c>
      <c r="BM136" s="206" t="s">
        <v>311</v>
      </c>
    </row>
    <row r="137" spans="1:65" s="13" customFormat="1" ht="11.25">
      <c r="B137" s="208"/>
      <c r="C137" s="209"/>
      <c r="D137" s="210" t="s">
        <v>148</v>
      </c>
      <c r="E137" s="211" t="s">
        <v>1</v>
      </c>
      <c r="F137" s="212" t="s">
        <v>312</v>
      </c>
      <c r="G137" s="209"/>
      <c r="H137" s="213">
        <v>3.9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148</v>
      </c>
      <c r="AU137" s="219" t="s">
        <v>146</v>
      </c>
      <c r="AV137" s="13" t="s">
        <v>146</v>
      </c>
      <c r="AW137" s="13" t="s">
        <v>28</v>
      </c>
      <c r="AX137" s="13" t="s">
        <v>79</v>
      </c>
      <c r="AY137" s="219" t="s">
        <v>139</v>
      </c>
    </row>
    <row r="138" spans="1:65" s="12" customFormat="1" ht="22.9" customHeight="1">
      <c r="B138" s="178"/>
      <c r="C138" s="179"/>
      <c r="D138" s="180" t="s">
        <v>70</v>
      </c>
      <c r="E138" s="192" t="s">
        <v>146</v>
      </c>
      <c r="F138" s="192" t="s">
        <v>187</v>
      </c>
      <c r="G138" s="179"/>
      <c r="H138" s="179"/>
      <c r="I138" s="182"/>
      <c r="J138" s="193">
        <f>BK138</f>
        <v>0</v>
      </c>
      <c r="K138" s="179"/>
      <c r="L138" s="184"/>
      <c r="M138" s="185"/>
      <c r="N138" s="186"/>
      <c r="O138" s="186"/>
      <c r="P138" s="187">
        <f>SUM(P139:P142)</f>
        <v>0</v>
      </c>
      <c r="Q138" s="186"/>
      <c r="R138" s="187">
        <f>SUM(R139:R142)</f>
        <v>1.3505772</v>
      </c>
      <c r="S138" s="186"/>
      <c r="T138" s="188">
        <f>SUM(T139:T142)</f>
        <v>0</v>
      </c>
      <c r="AR138" s="189" t="s">
        <v>79</v>
      </c>
      <c r="AT138" s="190" t="s">
        <v>70</v>
      </c>
      <c r="AU138" s="190" t="s">
        <v>79</v>
      </c>
      <c r="AY138" s="189" t="s">
        <v>139</v>
      </c>
      <c r="BK138" s="191">
        <f>SUM(BK139:BK142)</f>
        <v>0</v>
      </c>
    </row>
    <row r="139" spans="1:65" s="2" customFormat="1" ht="16.5" customHeight="1">
      <c r="A139" s="33"/>
      <c r="B139" s="34"/>
      <c r="C139" s="194" t="s">
        <v>105</v>
      </c>
      <c r="D139" s="194" t="s">
        <v>141</v>
      </c>
      <c r="E139" s="195" t="s">
        <v>188</v>
      </c>
      <c r="F139" s="196" t="s">
        <v>189</v>
      </c>
      <c r="G139" s="197" t="s">
        <v>144</v>
      </c>
      <c r="H139" s="198">
        <v>0.6</v>
      </c>
      <c r="I139" s="199"/>
      <c r="J139" s="200">
        <f>ROUND(I139*H139,2)</f>
        <v>0</v>
      </c>
      <c r="K139" s="201"/>
      <c r="L139" s="38"/>
      <c r="M139" s="202" t="s">
        <v>1</v>
      </c>
      <c r="N139" s="203" t="s">
        <v>37</v>
      </c>
      <c r="O139" s="74"/>
      <c r="P139" s="204">
        <f>O139*H139</f>
        <v>0</v>
      </c>
      <c r="Q139" s="204">
        <v>2.23543</v>
      </c>
      <c r="R139" s="204">
        <f>Q139*H139</f>
        <v>1.3412580000000001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145</v>
      </c>
      <c r="AT139" s="206" t="s">
        <v>141</v>
      </c>
      <c r="AU139" s="206" t="s">
        <v>146</v>
      </c>
      <c r="AY139" s="16" t="s">
        <v>139</v>
      </c>
      <c r="BE139" s="207">
        <f>IF(N139="základná",J139,0)</f>
        <v>0</v>
      </c>
      <c r="BF139" s="207">
        <f>IF(N139="znížená",J139,0)</f>
        <v>0</v>
      </c>
      <c r="BG139" s="207">
        <f>IF(N139="zákl. prenesená",J139,0)</f>
        <v>0</v>
      </c>
      <c r="BH139" s="207">
        <f>IF(N139="zníž. prenesená",J139,0)</f>
        <v>0</v>
      </c>
      <c r="BI139" s="207">
        <f>IF(N139="nulová",J139,0)</f>
        <v>0</v>
      </c>
      <c r="BJ139" s="16" t="s">
        <v>146</v>
      </c>
      <c r="BK139" s="207">
        <f>ROUND(I139*H139,2)</f>
        <v>0</v>
      </c>
      <c r="BL139" s="16" t="s">
        <v>145</v>
      </c>
      <c r="BM139" s="206" t="s">
        <v>313</v>
      </c>
    </row>
    <row r="140" spans="1:65" s="2" customFormat="1" ht="24.2" customHeight="1">
      <c r="A140" s="33"/>
      <c r="B140" s="34"/>
      <c r="C140" s="194" t="s">
        <v>108</v>
      </c>
      <c r="D140" s="194" t="s">
        <v>141</v>
      </c>
      <c r="E140" s="195" t="s">
        <v>191</v>
      </c>
      <c r="F140" s="196" t="s">
        <v>192</v>
      </c>
      <c r="G140" s="197" t="s">
        <v>193</v>
      </c>
      <c r="H140" s="198">
        <v>28.24</v>
      </c>
      <c r="I140" s="199"/>
      <c r="J140" s="200">
        <f>ROUND(I140*H140,2)</f>
        <v>0</v>
      </c>
      <c r="K140" s="201"/>
      <c r="L140" s="38"/>
      <c r="M140" s="202" t="s">
        <v>1</v>
      </c>
      <c r="N140" s="203" t="s">
        <v>37</v>
      </c>
      <c r="O140" s="74"/>
      <c r="P140" s="204">
        <f>O140*H140</f>
        <v>0</v>
      </c>
      <c r="Q140" s="204">
        <v>3.0000000000000001E-5</v>
      </c>
      <c r="R140" s="204">
        <f>Q140*H140</f>
        <v>8.4719999999999999E-4</v>
      </c>
      <c r="S140" s="204">
        <v>0</v>
      </c>
      <c r="T140" s="20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145</v>
      </c>
      <c r="AT140" s="206" t="s">
        <v>141</v>
      </c>
      <c r="AU140" s="206" t="s">
        <v>146</v>
      </c>
      <c r="AY140" s="16" t="s">
        <v>139</v>
      </c>
      <c r="BE140" s="207">
        <f>IF(N140="základná",J140,0)</f>
        <v>0</v>
      </c>
      <c r="BF140" s="207">
        <f>IF(N140="znížená",J140,0)</f>
        <v>0</v>
      </c>
      <c r="BG140" s="207">
        <f>IF(N140="zákl. prenesená",J140,0)</f>
        <v>0</v>
      </c>
      <c r="BH140" s="207">
        <f>IF(N140="zníž. prenesená",J140,0)</f>
        <v>0</v>
      </c>
      <c r="BI140" s="207">
        <f>IF(N140="nulová",J140,0)</f>
        <v>0</v>
      </c>
      <c r="BJ140" s="16" t="s">
        <v>146</v>
      </c>
      <c r="BK140" s="207">
        <f>ROUND(I140*H140,2)</f>
        <v>0</v>
      </c>
      <c r="BL140" s="16" t="s">
        <v>145</v>
      </c>
      <c r="BM140" s="206" t="s">
        <v>314</v>
      </c>
    </row>
    <row r="141" spans="1:65" s="13" customFormat="1" ht="11.25">
      <c r="B141" s="208"/>
      <c r="C141" s="209"/>
      <c r="D141" s="210" t="s">
        <v>148</v>
      </c>
      <c r="E141" s="211" t="s">
        <v>1</v>
      </c>
      <c r="F141" s="212" t="s">
        <v>315</v>
      </c>
      <c r="G141" s="209"/>
      <c r="H141" s="213">
        <v>28.24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148</v>
      </c>
      <c r="AU141" s="219" t="s">
        <v>146</v>
      </c>
      <c r="AV141" s="13" t="s">
        <v>146</v>
      </c>
      <c r="AW141" s="13" t="s">
        <v>28</v>
      </c>
      <c r="AX141" s="13" t="s">
        <v>79</v>
      </c>
      <c r="AY141" s="219" t="s">
        <v>139</v>
      </c>
    </row>
    <row r="142" spans="1:65" s="2" customFormat="1" ht="16.5" customHeight="1">
      <c r="A142" s="33"/>
      <c r="B142" s="34"/>
      <c r="C142" s="231" t="s">
        <v>197</v>
      </c>
      <c r="D142" s="231" t="s">
        <v>198</v>
      </c>
      <c r="E142" s="232" t="s">
        <v>199</v>
      </c>
      <c r="F142" s="233" t="s">
        <v>200</v>
      </c>
      <c r="G142" s="234" t="s">
        <v>193</v>
      </c>
      <c r="H142" s="235">
        <v>28.24</v>
      </c>
      <c r="I142" s="236"/>
      <c r="J142" s="237">
        <f>ROUND(I142*H142,2)</f>
        <v>0</v>
      </c>
      <c r="K142" s="238"/>
      <c r="L142" s="239"/>
      <c r="M142" s="240" t="s">
        <v>1</v>
      </c>
      <c r="N142" s="241" t="s">
        <v>37</v>
      </c>
      <c r="O142" s="74"/>
      <c r="P142" s="204">
        <f>O142*H142</f>
        <v>0</v>
      </c>
      <c r="Q142" s="204">
        <v>2.9999999999999997E-4</v>
      </c>
      <c r="R142" s="204">
        <f>Q142*H142</f>
        <v>8.4719999999999986E-3</v>
      </c>
      <c r="S142" s="204">
        <v>0</v>
      </c>
      <c r="T142" s="20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177</v>
      </c>
      <c r="AT142" s="206" t="s">
        <v>198</v>
      </c>
      <c r="AU142" s="206" t="s">
        <v>146</v>
      </c>
      <c r="AY142" s="16" t="s">
        <v>139</v>
      </c>
      <c r="BE142" s="207">
        <f>IF(N142="základná",J142,0)</f>
        <v>0</v>
      </c>
      <c r="BF142" s="207">
        <f>IF(N142="znížená",J142,0)</f>
        <v>0</v>
      </c>
      <c r="BG142" s="207">
        <f>IF(N142="zákl. prenesená",J142,0)</f>
        <v>0</v>
      </c>
      <c r="BH142" s="207">
        <f>IF(N142="zníž. prenesená",J142,0)</f>
        <v>0</v>
      </c>
      <c r="BI142" s="207">
        <f>IF(N142="nulová",J142,0)</f>
        <v>0</v>
      </c>
      <c r="BJ142" s="16" t="s">
        <v>146</v>
      </c>
      <c r="BK142" s="207">
        <f>ROUND(I142*H142,2)</f>
        <v>0</v>
      </c>
      <c r="BL142" s="16" t="s">
        <v>145</v>
      </c>
      <c r="BM142" s="206" t="s">
        <v>316</v>
      </c>
    </row>
    <row r="143" spans="1:65" s="12" customFormat="1" ht="22.9" customHeight="1">
      <c r="B143" s="178"/>
      <c r="C143" s="179"/>
      <c r="D143" s="180" t="s">
        <v>70</v>
      </c>
      <c r="E143" s="192" t="s">
        <v>165</v>
      </c>
      <c r="F143" s="192" t="s">
        <v>203</v>
      </c>
      <c r="G143" s="179"/>
      <c r="H143" s="179"/>
      <c r="I143" s="182"/>
      <c r="J143" s="193">
        <f>BK143</f>
        <v>0</v>
      </c>
      <c r="K143" s="179"/>
      <c r="L143" s="184"/>
      <c r="M143" s="185"/>
      <c r="N143" s="186"/>
      <c r="O143" s="186"/>
      <c r="P143" s="187">
        <f>SUM(P144:P148)</f>
        <v>0</v>
      </c>
      <c r="Q143" s="186"/>
      <c r="R143" s="187">
        <f>SUM(R144:R148)</f>
        <v>13.826303999999999</v>
      </c>
      <c r="S143" s="186"/>
      <c r="T143" s="188">
        <f>SUM(T144:T148)</f>
        <v>0</v>
      </c>
      <c r="AR143" s="189" t="s">
        <v>79</v>
      </c>
      <c r="AT143" s="190" t="s">
        <v>70</v>
      </c>
      <c r="AU143" s="190" t="s">
        <v>79</v>
      </c>
      <c r="AY143" s="189" t="s">
        <v>139</v>
      </c>
      <c r="BK143" s="191">
        <f>SUM(BK144:BK148)</f>
        <v>0</v>
      </c>
    </row>
    <row r="144" spans="1:65" s="2" customFormat="1" ht="24.2" customHeight="1">
      <c r="A144" s="33"/>
      <c r="B144" s="34"/>
      <c r="C144" s="194" t="s">
        <v>204</v>
      </c>
      <c r="D144" s="194" t="s">
        <v>141</v>
      </c>
      <c r="E144" s="195" t="s">
        <v>205</v>
      </c>
      <c r="F144" s="196" t="s">
        <v>206</v>
      </c>
      <c r="G144" s="197" t="s">
        <v>193</v>
      </c>
      <c r="H144" s="198">
        <v>28.24</v>
      </c>
      <c r="I144" s="199"/>
      <c r="J144" s="200">
        <f>ROUND(I144*H144,2)</f>
        <v>0</v>
      </c>
      <c r="K144" s="201"/>
      <c r="L144" s="38"/>
      <c r="M144" s="202" t="s">
        <v>1</v>
      </c>
      <c r="N144" s="203" t="s">
        <v>37</v>
      </c>
      <c r="O144" s="74"/>
      <c r="P144" s="204">
        <f>O144*H144</f>
        <v>0</v>
      </c>
      <c r="Q144" s="204">
        <v>0.37080000000000002</v>
      </c>
      <c r="R144" s="204">
        <f>Q144*H144</f>
        <v>10.471392</v>
      </c>
      <c r="S144" s="204">
        <v>0</v>
      </c>
      <c r="T144" s="20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145</v>
      </c>
      <c r="AT144" s="206" t="s">
        <v>141</v>
      </c>
      <c r="AU144" s="206" t="s">
        <v>146</v>
      </c>
      <c r="AY144" s="16" t="s">
        <v>139</v>
      </c>
      <c r="BE144" s="207">
        <f>IF(N144="základná",J144,0)</f>
        <v>0</v>
      </c>
      <c r="BF144" s="207">
        <f>IF(N144="znížená",J144,0)</f>
        <v>0</v>
      </c>
      <c r="BG144" s="207">
        <f>IF(N144="zákl. prenesená",J144,0)</f>
        <v>0</v>
      </c>
      <c r="BH144" s="207">
        <f>IF(N144="zníž. prenesená",J144,0)</f>
        <v>0</v>
      </c>
      <c r="BI144" s="207">
        <f>IF(N144="nulová",J144,0)</f>
        <v>0</v>
      </c>
      <c r="BJ144" s="16" t="s">
        <v>146</v>
      </c>
      <c r="BK144" s="207">
        <f>ROUND(I144*H144,2)</f>
        <v>0</v>
      </c>
      <c r="BL144" s="16" t="s">
        <v>145</v>
      </c>
      <c r="BM144" s="206" t="s">
        <v>317</v>
      </c>
    </row>
    <row r="145" spans="1:65" s="13" customFormat="1" ht="11.25">
      <c r="B145" s="208"/>
      <c r="C145" s="209"/>
      <c r="D145" s="210" t="s">
        <v>148</v>
      </c>
      <c r="E145" s="211" t="s">
        <v>1</v>
      </c>
      <c r="F145" s="212" t="s">
        <v>315</v>
      </c>
      <c r="G145" s="209"/>
      <c r="H145" s="213">
        <v>28.24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148</v>
      </c>
      <c r="AU145" s="219" t="s">
        <v>146</v>
      </c>
      <c r="AV145" s="13" t="s">
        <v>146</v>
      </c>
      <c r="AW145" s="13" t="s">
        <v>28</v>
      </c>
      <c r="AX145" s="13" t="s">
        <v>79</v>
      </c>
      <c r="AY145" s="219" t="s">
        <v>139</v>
      </c>
    </row>
    <row r="146" spans="1:65" s="2" customFormat="1" ht="16.5" customHeight="1">
      <c r="A146" s="33"/>
      <c r="B146" s="34"/>
      <c r="C146" s="194" t="s">
        <v>208</v>
      </c>
      <c r="D146" s="194" t="s">
        <v>141</v>
      </c>
      <c r="E146" s="195" t="s">
        <v>318</v>
      </c>
      <c r="F146" s="196" t="s">
        <v>319</v>
      </c>
      <c r="G146" s="197" t="s">
        <v>193</v>
      </c>
      <c r="H146" s="198">
        <v>28.24</v>
      </c>
      <c r="I146" s="199"/>
      <c r="J146" s="200">
        <f>ROUND(I146*H146,2)</f>
        <v>0</v>
      </c>
      <c r="K146" s="201"/>
      <c r="L146" s="38"/>
      <c r="M146" s="202" t="s">
        <v>1</v>
      </c>
      <c r="N146" s="203" t="s">
        <v>37</v>
      </c>
      <c r="O146" s="74"/>
      <c r="P146" s="204">
        <f>O146*H146</f>
        <v>0</v>
      </c>
      <c r="Q146" s="204">
        <v>8.7300000000000003E-2</v>
      </c>
      <c r="R146" s="204">
        <f>Q146*H146</f>
        <v>2.4653519999999998</v>
      </c>
      <c r="S146" s="204">
        <v>0</v>
      </c>
      <c r="T146" s="20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145</v>
      </c>
      <c r="AT146" s="206" t="s">
        <v>141</v>
      </c>
      <c r="AU146" s="206" t="s">
        <v>146</v>
      </c>
      <c r="AY146" s="16" t="s">
        <v>139</v>
      </c>
      <c r="BE146" s="207">
        <f>IF(N146="základná",J146,0)</f>
        <v>0</v>
      </c>
      <c r="BF146" s="207">
        <f>IF(N146="znížená",J146,0)</f>
        <v>0</v>
      </c>
      <c r="BG146" s="207">
        <f>IF(N146="zákl. prenesená",J146,0)</f>
        <v>0</v>
      </c>
      <c r="BH146" s="207">
        <f>IF(N146="zníž. prenesená",J146,0)</f>
        <v>0</v>
      </c>
      <c r="BI146" s="207">
        <f>IF(N146="nulová",J146,0)</f>
        <v>0</v>
      </c>
      <c r="BJ146" s="16" t="s">
        <v>146</v>
      </c>
      <c r="BK146" s="207">
        <f>ROUND(I146*H146,2)</f>
        <v>0</v>
      </c>
      <c r="BL146" s="16" t="s">
        <v>145</v>
      </c>
      <c r="BM146" s="206" t="s">
        <v>320</v>
      </c>
    </row>
    <row r="147" spans="1:65" s="13" customFormat="1" ht="11.25">
      <c r="B147" s="208"/>
      <c r="C147" s="209"/>
      <c r="D147" s="210" t="s">
        <v>148</v>
      </c>
      <c r="E147" s="211" t="s">
        <v>1</v>
      </c>
      <c r="F147" s="212" t="s">
        <v>315</v>
      </c>
      <c r="G147" s="209"/>
      <c r="H147" s="213">
        <v>28.24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148</v>
      </c>
      <c r="AU147" s="219" t="s">
        <v>146</v>
      </c>
      <c r="AV147" s="13" t="s">
        <v>146</v>
      </c>
      <c r="AW147" s="13" t="s">
        <v>28</v>
      </c>
      <c r="AX147" s="13" t="s">
        <v>79</v>
      </c>
      <c r="AY147" s="219" t="s">
        <v>139</v>
      </c>
    </row>
    <row r="148" spans="1:65" s="2" customFormat="1" ht="16.5" customHeight="1">
      <c r="A148" s="33"/>
      <c r="B148" s="34"/>
      <c r="C148" s="231" t="s">
        <v>212</v>
      </c>
      <c r="D148" s="231" t="s">
        <v>198</v>
      </c>
      <c r="E148" s="232" t="s">
        <v>321</v>
      </c>
      <c r="F148" s="233" t="s">
        <v>322</v>
      </c>
      <c r="G148" s="234" t="s">
        <v>193</v>
      </c>
      <c r="H148" s="235">
        <v>28.24</v>
      </c>
      <c r="I148" s="236"/>
      <c r="J148" s="237">
        <f>ROUND(I148*H148,2)</f>
        <v>0</v>
      </c>
      <c r="K148" s="238"/>
      <c r="L148" s="239"/>
      <c r="M148" s="240" t="s">
        <v>1</v>
      </c>
      <c r="N148" s="241" t="s">
        <v>37</v>
      </c>
      <c r="O148" s="74"/>
      <c r="P148" s="204">
        <f>O148*H148</f>
        <v>0</v>
      </c>
      <c r="Q148" s="204">
        <v>3.15E-2</v>
      </c>
      <c r="R148" s="204">
        <f>Q148*H148</f>
        <v>0.88955999999999991</v>
      </c>
      <c r="S148" s="204">
        <v>0</v>
      </c>
      <c r="T148" s="20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177</v>
      </c>
      <c r="AT148" s="206" t="s">
        <v>198</v>
      </c>
      <c r="AU148" s="206" t="s">
        <v>146</v>
      </c>
      <c r="AY148" s="16" t="s">
        <v>139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6" t="s">
        <v>146</v>
      </c>
      <c r="BK148" s="207">
        <f>ROUND(I148*H148,2)</f>
        <v>0</v>
      </c>
      <c r="BL148" s="16" t="s">
        <v>145</v>
      </c>
      <c r="BM148" s="206" t="s">
        <v>323</v>
      </c>
    </row>
    <row r="149" spans="1:65" s="12" customFormat="1" ht="22.9" customHeight="1">
      <c r="B149" s="178"/>
      <c r="C149" s="179"/>
      <c r="D149" s="180" t="s">
        <v>70</v>
      </c>
      <c r="E149" s="192" t="s">
        <v>181</v>
      </c>
      <c r="F149" s="192" t="s">
        <v>216</v>
      </c>
      <c r="G149" s="179"/>
      <c r="H149" s="179"/>
      <c r="I149" s="182"/>
      <c r="J149" s="193">
        <f>BK149</f>
        <v>0</v>
      </c>
      <c r="K149" s="179"/>
      <c r="L149" s="184"/>
      <c r="M149" s="185"/>
      <c r="N149" s="186"/>
      <c r="O149" s="186"/>
      <c r="P149" s="187">
        <f>SUM(P150:P154)</f>
        <v>0</v>
      </c>
      <c r="Q149" s="186"/>
      <c r="R149" s="187">
        <f>SUM(R150:R154)</f>
        <v>1.2893418000000001</v>
      </c>
      <c r="S149" s="186"/>
      <c r="T149" s="188">
        <f>SUM(T150:T154)</f>
        <v>0</v>
      </c>
      <c r="AR149" s="189" t="s">
        <v>79</v>
      </c>
      <c r="AT149" s="190" t="s">
        <v>70</v>
      </c>
      <c r="AU149" s="190" t="s">
        <v>79</v>
      </c>
      <c r="AY149" s="189" t="s">
        <v>139</v>
      </c>
      <c r="BK149" s="191">
        <f>SUM(BK150:BK154)</f>
        <v>0</v>
      </c>
    </row>
    <row r="150" spans="1:65" s="2" customFormat="1" ht="16.5" customHeight="1">
      <c r="A150" s="33"/>
      <c r="B150" s="34"/>
      <c r="C150" s="194" t="s">
        <v>217</v>
      </c>
      <c r="D150" s="194" t="s">
        <v>141</v>
      </c>
      <c r="E150" s="195" t="s">
        <v>324</v>
      </c>
      <c r="F150" s="196" t="s">
        <v>325</v>
      </c>
      <c r="G150" s="197" t="s">
        <v>220</v>
      </c>
      <c r="H150" s="198">
        <v>23.06</v>
      </c>
      <c r="I150" s="199"/>
      <c r="J150" s="200">
        <f>ROUND(I150*H150,2)</f>
        <v>0</v>
      </c>
      <c r="K150" s="201"/>
      <c r="L150" s="38"/>
      <c r="M150" s="202" t="s">
        <v>1</v>
      </c>
      <c r="N150" s="203" t="s">
        <v>37</v>
      </c>
      <c r="O150" s="74"/>
      <c r="P150" s="204">
        <f>O150*H150</f>
        <v>0</v>
      </c>
      <c r="Q150" s="204">
        <v>3.0000000000000001E-5</v>
      </c>
      <c r="R150" s="204">
        <f>Q150*H150</f>
        <v>6.9180000000000001E-4</v>
      </c>
      <c r="S150" s="204">
        <v>0</v>
      </c>
      <c r="T150" s="20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6" t="s">
        <v>145</v>
      </c>
      <c r="AT150" s="206" t="s">
        <v>141</v>
      </c>
      <c r="AU150" s="206" t="s">
        <v>146</v>
      </c>
      <c r="AY150" s="16" t="s">
        <v>139</v>
      </c>
      <c r="BE150" s="207">
        <f>IF(N150="základná",J150,0)</f>
        <v>0</v>
      </c>
      <c r="BF150" s="207">
        <f>IF(N150="znížená",J150,0)</f>
        <v>0</v>
      </c>
      <c r="BG150" s="207">
        <f>IF(N150="zákl. prenesená",J150,0)</f>
        <v>0</v>
      </c>
      <c r="BH150" s="207">
        <f>IF(N150="zníž. prenesená",J150,0)</f>
        <v>0</v>
      </c>
      <c r="BI150" s="207">
        <f>IF(N150="nulová",J150,0)</f>
        <v>0</v>
      </c>
      <c r="BJ150" s="16" t="s">
        <v>146</v>
      </c>
      <c r="BK150" s="207">
        <f>ROUND(I150*H150,2)</f>
        <v>0</v>
      </c>
      <c r="BL150" s="16" t="s">
        <v>145</v>
      </c>
      <c r="BM150" s="206" t="s">
        <v>326</v>
      </c>
    </row>
    <row r="151" spans="1:65" s="13" customFormat="1" ht="11.25">
      <c r="B151" s="208"/>
      <c r="C151" s="209"/>
      <c r="D151" s="210" t="s">
        <v>148</v>
      </c>
      <c r="E151" s="211" t="s">
        <v>1</v>
      </c>
      <c r="F151" s="212" t="s">
        <v>327</v>
      </c>
      <c r="G151" s="209"/>
      <c r="H151" s="213">
        <v>23.06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148</v>
      </c>
      <c r="AU151" s="219" t="s">
        <v>146</v>
      </c>
      <c r="AV151" s="13" t="s">
        <v>146</v>
      </c>
      <c r="AW151" s="13" t="s">
        <v>28</v>
      </c>
      <c r="AX151" s="13" t="s">
        <v>79</v>
      </c>
      <c r="AY151" s="219" t="s">
        <v>139</v>
      </c>
    </row>
    <row r="152" spans="1:65" s="2" customFormat="1" ht="21.75" customHeight="1">
      <c r="A152" s="33"/>
      <c r="B152" s="34"/>
      <c r="C152" s="231" t="s">
        <v>223</v>
      </c>
      <c r="D152" s="231" t="s">
        <v>198</v>
      </c>
      <c r="E152" s="232" t="s">
        <v>328</v>
      </c>
      <c r="F152" s="233" t="s">
        <v>329</v>
      </c>
      <c r="G152" s="234" t="s">
        <v>226</v>
      </c>
      <c r="H152" s="235">
        <v>23.06</v>
      </c>
      <c r="I152" s="236"/>
      <c r="J152" s="237">
        <f>ROUND(I152*H152,2)</f>
        <v>0</v>
      </c>
      <c r="K152" s="238"/>
      <c r="L152" s="239"/>
      <c r="M152" s="240" t="s">
        <v>1</v>
      </c>
      <c r="N152" s="241" t="s">
        <v>37</v>
      </c>
      <c r="O152" s="74"/>
      <c r="P152" s="204">
        <f>O152*H152</f>
        <v>0</v>
      </c>
      <c r="Q152" s="204">
        <v>1.0999999999999999E-2</v>
      </c>
      <c r="R152" s="204">
        <f>Q152*H152</f>
        <v>0.25366</v>
      </c>
      <c r="S152" s="204">
        <v>0</v>
      </c>
      <c r="T152" s="20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177</v>
      </c>
      <c r="AT152" s="206" t="s">
        <v>198</v>
      </c>
      <c r="AU152" s="206" t="s">
        <v>146</v>
      </c>
      <c r="AY152" s="16" t="s">
        <v>139</v>
      </c>
      <c r="BE152" s="207">
        <f>IF(N152="základná",J152,0)</f>
        <v>0</v>
      </c>
      <c r="BF152" s="207">
        <f>IF(N152="znížená",J152,0)</f>
        <v>0</v>
      </c>
      <c r="BG152" s="207">
        <f>IF(N152="zákl. prenesená",J152,0)</f>
        <v>0</v>
      </c>
      <c r="BH152" s="207">
        <f>IF(N152="zníž. prenesená",J152,0)</f>
        <v>0</v>
      </c>
      <c r="BI152" s="207">
        <f>IF(N152="nulová",J152,0)</f>
        <v>0</v>
      </c>
      <c r="BJ152" s="16" t="s">
        <v>146</v>
      </c>
      <c r="BK152" s="207">
        <f>ROUND(I152*H152,2)</f>
        <v>0</v>
      </c>
      <c r="BL152" s="16" t="s">
        <v>145</v>
      </c>
      <c r="BM152" s="206" t="s">
        <v>330</v>
      </c>
    </row>
    <row r="153" spans="1:65" s="2" customFormat="1" ht="33" customHeight="1">
      <c r="A153" s="33"/>
      <c r="B153" s="34"/>
      <c r="C153" s="194" t="s">
        <v>229</v>
      </c>
      <c r="D153" s="194" t="s">
        <v>141</v>
      </c>
      <c r="E153" s="195" t="s">
        <v>331</v>
      </c>
      <c r="F153" s="196" t="s">
        <v>332</v>
      </c>
      <c r="G153" s="197" t="s">
        <v>237</v>
      </c>
      <c r="H153" s="198">
        <v>1</v>
      </c>
      <c r="I153" s="199"/>
      <c r="J153" s="200">
        <f>ROUND(I153*H153,2)</f>
        <v>0</v>
      </c>
      <c r="K153" s="201"/>
      <c r="L153" s="38"/>
      <c r="M153" s="202" t="s">
        <v>1</v>
      </c>
      <c r="N153" s="203" t="s">
        <v>37</v>
      </c>
      <c r="O153" s="74"/>
      <c r="P153" s="204">
        <f>O153*H153</f>
        <v>0</v>
      </c>
      <c r="Q153" s="204">
        <v>0.69499</v>
      </c>
      <c r="R153" s="204">
        <f>Q153*H153</f>
        <v>0.69499</v>
      </c>
      <c r="S153" s="204">
        <v>0</v>
      </c>
      <c r="T153" s="20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145</v>
      </c>
      <c r="AT153" s="206" t="s">
        <v>141</v>
      </c>
      <c r="AU153" s="206" t="s">
        <v>146</v>
      </c>
      <c r="AY153" s="16" t="s">
        <v>139</v>
      </c>
      <c r="BE153" s="207">
        <f>IF(N153="základná",J153,0)</f>
        <v>0</v>
      </c>
      <c r="BF153" s="207">
        <f>IF(N153="znížená",J153,0)</f>
        <v>0</v>
      </c>
      <c r="BG153" s="207">
        <f>IF(N153="zákl. prenesená",J153,0)</f>
        <v>0</v>
      </c>
      <c r="BH153" s="207">
        <f>IF(N153="zníž. prenesená",J153,0)</f>
        <v>0</v>
      </c>
      <c r="BI153" s="207">
        <f>IF(N153="nulová",J153,0)</f>
        <v>0</v>
      </c>
      <c r="BJ153" s="16" t="s">
        <v>146</v>
      </c>
      <c r="BK153" s="207">
        <f>ROUND(I153*H153,2)</f>
        <v>0</v>
      </c>
      <c r="BL153" s="16" t="s">
        <v>145</v>
      </c>
      <c r="BM153" s="206" t="s">
        <v>333</v>
      </c>
    </row>
    <row r="154" spans="1:65" s="2" customFormat="1" ht="16.5" customHeight="1">
      <c r="A154" s="33"/>
      <c r="B154" s="34"/>
      <c r="C154" s="231" t="s">
        <v>234</v>
      </c>
      <c r="D154" s="231" t="s">
        <v>198</v>
      </c>
      <c r="E154" s="232" t="s">
        <v>334</v>
      </c>
      <c r="F154" s="233" t="s">
        <v>91</v>
      </c>
      <c r="G154" s="234" t="s">
        <v>226</v>
      </c>
      <c r="H154" s="235">
        <v>1</v>
      </c>
      <c r="I154" s="236"/>
      <c r="J154" s="237">
        <f>ROUND(I154*H154,2)</f>
        <v>0</v>
      </c>
      <c r="K154" s="238"/>
      <c r="L154" s="239"/>
      <c r="M154" s="240" t="s">
        <v>1</v>
      </c>
      <c r="N154" s="241" t="s">
        <v>37</v>
      </c>
      <c r="O154" s="74"/>
      <c r="P154" s="204">
        <f>O154*H154</f>
        <v>0</v>
      </c>
      <c r="Q154" s="204">
        <v>0.34</v>
      </c>
      <c r="R154" s="204">
        <f>Q154*H154</f>
        <v>0.34</v>
      </c>
      <c r="S154" s="204">
        <v>0</v>
      </c>
      <c r="T154" s="20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6" t="s">
        <v>177</v>
      </c>
      <c r="AT154" s="206" t="s">
        <v>198</v>
      </c>
      <c r="AU154" s="206" t="s">
        <v>146</v>
      </c>
      <c r="AY154" s="16" t="s">
        <v>139</v>
      </c>
      <c r="BE154" s="207">
        <f>IF(N154="základná",J154,0)</f>
        <v>0</v>
      </c>
      <c r="BF154" s="207">
        <f>IF(N154="znížená",J154,0)</f>
        <v>0</v>
      </c>
      <c r="BG154" s="207">
        <f>IF(N154="zákl. prenesená",J154,0)</f>
        <v>0</v>
      </c>
      <c r="BH154" s="207">
        <f>IF(N154="zníž. prenesená",J154,0)</f>
        <v>0</v>
      </c>
      <c r="BI154" s="207">
        <f>IF(N154="nulová",J154,0)</f>
        <v>0</v>
      </c>
      <c r="BJ154" s="16" t="s">
        <v>146</v>
      </c>
      <c r="BK154" s="207">
        <f>ROUND(I154*H154,2)</f>
        <v>0</v>
      </c>
      <c r="BL154" s="16" t="s">
        <v>145</v>
      </c>
      <c r="BM154" s="206" t="s">
        <v>335</v>
      </c>
    </row>
    <row r="155" spans="1:65" s="12" customFormat="1" ht="22.9" customHeight="1">
      <c r="B155" s="178"/>
      <c r="C155" s="179"/>
      <c r="D155" s="180" t="s">
        <v>70</v>
      </c>
      <c r="E155" s="192" t="s">
        <v>242</v>
      </c>
      <c r="F155" s="192" t="s">
        <v>243</v>
      </c>
      <c r="G155" s="179"/>
      <c r="H155" s="179"/>
      <c r="I155" s="182"/>
      <c r="J155" s="193">
        <f>BK155</f>
        <v>0</v>
      </c>
      <c r="K155" s="179"/>
      <c r="L155" s="184"/>
      <c r="M155" s="185"/>
      <c r="N155" s="186"/>
      <c r="O155" s="186"/>
      <c r="P155" s="187">
        <f>P156</f>
        <v>0</v>
      </c>
      <c r="Q155" s="186"/>
      <c r="R155" s="187">
        <f>R156</f>
        <v>0</v>
      </c>
      <c r="S155" s="186"/>
      <c r="T155" s="188">
        <f>T156</f>
        <v>0</v>
      </c>
      <c r="AR155" s="189" t="s">
        <v>79</v>
      </c>
      <c r="AT155" s="190" t="s">
        <v>70</v>
      </c>
      <c r="AU155" s="190" t="s">
        <v>79</v>
      </c>
      <c r="AY155" s="189" t="s">
        <v>139</v>
      </c>
      <c r="BK155" s="191">
        <f>BK156</f>
        <v>0</v>
      </c>
    </row>
    <row r="156" spans="1:65" s="2" customFormat="1" ht="24.2" customHeight="1">
      <c r="A156" s="33"/>
      <c r="B156" s="34"/>
      <c r="C156" s="194" t="s">
        <v>7</v>
      </c>
      <c r="D156" s="194" t="s">
        <v>141</v>
      </c>
      <c r="E156" s="195" t="s">
        <v>245</v>
      </c>
      <c r="F156" s="196" t="s">
        <v>246</v>
      </c>
      <c r="G156" s="197" t="s">
        <v>184</v>
      </c>
      <c r="H156" s="198">
        <v>16.466000000000001</v>
      </c>
      <c r="I156" s="199"/>
      <c r="J156" s="200">
        <f>ROUND(I156*H156,2)</f>
        <v>0</v>
      </c>
      <c r="K156" s="201"/>
      <c r="L156" s="38"/>
      <c r="M156" s="242" t="s">
        <v>1</v>
      </c>
      <c r="N156" s="243" t="s">
        <v>37</v>
      </c>
      <c r="O156" s="244"/>
      <c r="P156" s="245">
        <f>O156*H156</f>
        <v>0</v>
      </c>
      <c r="Q156" s="245">
        <v>0</v>
      </c>
      <c r="R156" s="245">
        <f>Q156*H156</f>
        <v>0</v>
      </c>
      <c r="S156" s="245">
        <v>0</v>
      </c>
      <c r="T156" s="24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6" t="s">
        <v>145</v>
      </c>
      <c r="AT156" s="206" t="s">
        <v>141</v>
      </c>
      <c r="AU156" s="206" t="s">
        <v>146</v>
      </c>
      <c r="AY156" s="16" t="s">
        <v>139</v>
      </c>
      <c r="BE156" s="207">
        <f>IF(N156="základná",J156,0)</f>
        <v>0</v>
      </c>
      <c r="BF156" s="207">
        <f>IF(N156="znížená",J156,0)</f>
        <v>0</v>
      </c>
      <c r="BG156" s="207">
        <f>IF(N156="zákl. prenesená",J156,0)</f>
        <v>0</v>
      </c>
      <c r="BH156" s="207">
        <f>IF(N156="zníž. prenesená",J156,0)</f>
        <v>0</v>
      </c>
      <c r="BI156" s="207">
        <f>IF(N156="nulová",J156,0)</f>
        <v>0</v>
      </c>
      <c r="BJ156" s="16" t="s">
        <v>146</v>
      </c>
      <c r="BK156" s="207">
        <f>ROUND(I156*H156,2)</f>
        <v>0</v>
      </c>
      <c r="BL156" s="16" t="s">
        <v>145</v>
      </c>
      <c r="BM156" s="206" t="s">
        <v>336</v>
      </c>
    </row>
    <row r="157" spans="1:65" s="2" customFormat="1" ht="6.95" customHeight="1">
      <c r="A157" s="33"/>
      <c r="B157" s="57"/>
      <c r="C157" s="58"/>
      <c r="D157" s="58"/>
      <c r="E157" s="58"/>
      <c r="F157" s="58"/>
      <c r="G157" s="58"/>
      <c r="H157" s="58"/>
      <c r="I157" s="58"/>
      <c r="J157" s="58"/>
      <c r="K157" s="58"/>
      <c r="L157" s="38"/>
      <c r="M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</sheetData>
  <sheetProtection algorithmName="SHA-512" hashValue="KgaO1ii2K/Gi707pU3SB6uRVzzb8kKrTGGKG3G0e+BDP3E/CdY4kr+VckwVwBfeDj+1HpuEkbC8fllRVBf6sQQ==" saltValue="JWw83NZFCunstbxBOiFx99rGYH/q2CjzPm4RGSPnhxBN4XFrDvWCvgxLi16PoO5SQXaKrG71p54UAuceNLqKsA==" spinCount="100000" sheet="1" objects="1" scenarios="1" formatColumns="0" formatRows="0" autoFilter="0"/>
  <autoFilter ref="C121:K15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95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337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ROUND(J121,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ROUND((SUM(BE121:BE154)),  2)</f>
        <v>0</v>
      </c>
      <c r="G33" s="128"/>
      <c r="H33" s="128"/>
      <c r="I33" s="129">
        <v>0.2</v>
      </c>
      <c r="J33" s="127">
        <f>ROUND(((SUM(BE121:BE154))*I33),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ROUND((SUM(BF121:BF154)),  2)</f>
        <v>0</v>
      </c>
      <c r="G34" s="128"/>
      <c r="H34" s="128"/>
      <c r="I34" s="129">
        <v>0.2</v>
      </c>
      <c r="J34" s="127">
        <f>ROUND(((SUM(BF121:BF154))*I34),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ROUND((SUM(BG121:BG154)),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ROUND((SUM(BH121:BH154)),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ROUND((SUM(BI121:BI154)),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06 - Fitdráha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J121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J122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J123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J141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123</v>
      </c>
      <c r="E100" s="163"/>
      <c r="F100" s="163"/>
      <c r="G100" s="163"/>
      <c r="H100" s="163"/>
      <c r="I100" s="163"/>
      <c r="J100" s="164">
        <f>J147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124</v>
      </c>
      <c r="E101" s="163"/>
      <c r="F101" s="163"/>
      <c r="G101" s="163"/>
      <c r="H101" s="163"/>
      <c r="I101" s="163"/>
      <c r="J101" s="164">
        <f>J153</f>
        <v>0</v>
      </c>
      <c r="K101" s="161"/>
      <c r="L101" s="165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4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3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125</v>
      </c>
      <c r="D108" s="35"/>
      <c r="E108" s="35"/>
      <c r="F108" s="35"/>
      <c r="G108" s="35"/>
      <c r="H108" s="35"/>
      <c r="I108" s="35"/>
      <c r="J108" s="35"/>
      <c r="K108" s="35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8" t="str">
        <f>E7</f>
        <v>Inkkluzívne ihrisko Brezno</v>
      </c>
      <c r="F111" s="299"/>
      <c r="G111" s="299"/>
      <c r="H111" s="299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112</v>
      </c>
      <c r="D112" s="35"/>
      <c r="E112" s="35"/>
      <c r="F112" s="35"/>
      <c r="G112" s="35"/>
      <c r="H112" s="35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51" t="str">
        <f>E9</f>
        <v>06 - Fitdráha</v>
      </c>
      <c r="F113" s="300"/>
      <c r="G113" s="300"/>
      <c r="H113" s="300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F12</f>
        <v xml:space="preserve"> </v>
      </c>
      <c r="G115" s="35"/>
      <c r="H115" s="35"/>
      <c r="I115" s="28" t="s">
        <v>21</v>
      </c>
      <c r="J115" s="69" t="str">
        <f>IF(J12="","",J12)</f>
        <v>Vyplň údaj</v>
      </c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22</v>
      </c>
      <c r="D117" s="35"/>
      <c r="E117" s="35"/>
      <c r="F117" s="26" t="str">
        <f>E15</f>
        <v xml:space="preserve"> </v>
      </c>
      <c r="G117" s="35"/>
      <c r="H117" s="35"/>
      <c r="I117" s="28" t="s">
        <v>27</v>
      </c>
      <c r="J117" s="31" t="str">
        <f>E21</f>
        <v xml:space="preserve"> </v>
      </c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25</v>
      </c>
      <c r="D118" s="35"/>
      <c r="E118" s="35"/>
      <c r="F118" s="26" t="str">
        <f>IF(E18="","",E18)</f>
        <v>Vyplň údaj</v>
      </c>
      <c r="G118" s="35"/>
      <c r="H118" s="35"/>
      <c r="I118" s="28" t="s">
        <v>29</v>
      </c>
      <c r="J118" s="31" t="str">
        <f>E24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6"/>
      <c r="B120" s="167"/>
      <c r="C120" s="168" t="s">
        <v>126</v>
      </c>
      <c r="D120" s="169" t="s">
        <v>56</v>
      </c>
      <c r="E120" s="169" t="s">
        <v>52</v>
      </c>
      <c r="F120" s="169" t="s">
        <v>53</v>
      </c>
      <c r="G120" s="169" t="s">
        <v>127</v>
      </c>
      <c r="H120" s="169" t="s">
        <v>128</v>
      </c>
      <c r="I120" s="169" t="s">
        <v>129</v>
      </c>
      <c r="J120" s="170" t="s">
        <v>116</v>
      </c>
      <c r="K120" s="171" t="s">
        <v>130</v>
      </c>
      <c r="L120" s="172"/>
      <c r="M120" s="78" t="s">
        <v>1</v>
      </c>
      <c r="N120" s="79" t="s">
        <v>35</v>
      </c>
      <c r="O120" s="79" t="s">
        <v>131</v>
      </c>
      <c r="P120" s="79" t="s">
        <v>132</v>
      </c>
      <c r="Q120" s="79" t="s">
        <v>133</v>
      </c>
      <c r="R120" s="79" t="s">
        <v>134</v>
      </c>
      <c r="S120" s="79" t="s">
        <v>135</v>
      </c>
      <c r="T120" s="80" t="s">
        <v>136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3"/>
      <c r="B121" s="34"/>
      <c r="C121" s="85" t="s">
        <v>117</v>
      </c>
      <c r="D121" s="35"/>
      <c r="E121" s="35"/>
      <c r="F121" s="35"/>
      <c r="G121" s="35"/>
      <c r="H121" s="35"/>
      <c r="I121" s="35"/>
      <c r="J121" s="173">
        <f>BK121</f>
        <v>0</v>
      </c>
      <c r="K121" s="35"/>
      <c r="L121" s="38"/>
      <c r="M121" s="81"/>
      <c r="N121" s="174"/>
      <c r="O121" s="82"/>
      <c r="P121" s="175">
        <f>P122</f>
        <v>0</v>
      </c>
      <c r="Q121" s="82"/>
      <c r="R121" s="175">
        <f>R122</f>
        <v>20.063788249999998</v>
      </c>
      <c r="S121" s="82"/>
      <c r="T121" s="176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70</v>
      </c>
      <c r="AU121" s="16" t="s">
        <v>118</v>
      </c>
      <c r="BK121" s="177">
        <f>BK122</f>
        <v>0</v>
      </c>
    </row>
    <row r="122" spans="1:65" s="12" customFormat="1" ht="25.9" customHeight="1">
      <c r="B122" s="178"/>
      <c r="C122" s="179"/>
      <c r="D122" s="180" t="s">
        <v>70</v>
      </c>
      <c r="E122" s="181" t="s">
        <v>137</v>
      </c>
      <c r="F122" s="181" t="s">
        <v>138</v>
      </c>
      <c r="G122" s="179"/>
      <c r="H122" s="179"/>
      <c r="I122" s="182"/>
      <c r="J122" s="183">
        <f>BK122</f>
        <v>0</v>
      </c>
      <c r="K122" s="179"/>
      <c r="L122" s="184"/>
      <c r="M122" s="185"/>
      <c r="N122" s="186"/>
      <c r="O122" s="186"/>
      <c r="P122" s="187">
        <f>P123+P141+P147+P153</f>
        <v>0</v>
      </c>
      <c r="Q122" s="186"/>
      <c r="R122" s="187">
        <f>R123+R141+R147+R153</f>
        <v>20.063788249999998</v>
      </c>
      <c r="S122" s="186"/>
      <c r="T122" s="188">
        <f>T123+T141+T147+T153</f>
        <v>0</v>
      </c>
      <c r="AR122" s="189" t="s">
        <v>79</v>
      </c>
      <c r="AT122" s="190" t="s">
        <v>70</v>
      </c>
      <c r="AU122" s="190" t="s">
        <v>71</v>
      </c>
      <c r="AY122" s="189" t="s">
        <v>139</v>
      </c>
      <c r="BK122" s="191">
        <f>BK123+BK141+BK147+BK153</f>
        <v>0</v>
      </c>
    </row>
    <row r="123" spans="1:65" s="12" customFormat="1" ht="22.9" customHeight="1">
      <c r="B123" s="178"/>
      <c r="C123" s="179"/>
      <c r="D123" s="180" t="s">
        <v>70</v>
      </c>
      <c r="E123" s="192" t="s">
        <v>79</v>
      </c>
      <c r="F123" s="192" t="s">
        <v>140</v>
      </c>
      <c r="G123" s="179"/>
      <c r="H123" s="179"/>
      <c r="I123" s="182"/>
      <c r="J123" s="193">
        <f>BK123</f>
        <v>0</v>
      </c>
      <c r="K123" s="179"/>
      <c r="L123" s="184"/>
      <c r="M123" s="185"/>
      <c r="N123" s="186"/>
      <c r="O123" s="186"/>
      <c r="P123" s="187">
        <f>SUM(P124:P140)</f>
        <v>0</v>
      </c>
      <c r="Q123" s="186"/>
      <c r="R123" s="187">
        <f>SUM(R124:R140)</f>
        <v>8.1359999999999992</v>
      </c>
      <c r="S123" s="186"/>
      <c r="T123" s="188">
        <f>SUM(T124:T140)</f>
        <v>0</v>
      </c>
      <c r="AR123" s="189" t="s">
        <v>79</v>
      </c>
      <c r="AT123" s="190" t="s">
        <v>70</v>
      </c>
      <c r="AU123" s="190" t="s">
        <v>79</v>
      </c>
      <c r="AY123" s="189" t="s">
        <v>139</v>
      </c>
      <c r="BK123" s="191">
        <f>SUM(BK124:BK140)</f>
        <v>0</v>
      </c>
    </row>
    <row r="124" spans="1:65" s="2" customFormat="1" ht="33" customHeight="1">
      <c r="A124" s="33"/>
      <c r="B124" s="34"/>
      <c r="C124" s="194" t="s">
        <v>79</v>
      </c>
      <c r="D124" s="194" t="s">
        <v>141</v>
      </c>
      <c r="E124" s="195" t="s">
        <v>142</v>
      </c>
      <c r="F124" s="196" t="s">
        <v>143</v>
      </c>
      <c r="G124" s="197" t="s">
        <v>144</v>
      </c>
      <c r="H124" s="198">
        <v>2.87</v>
      </c>
      <c r="I124" s="199"/>
      <c r="J124" s="200">
        <f>ROUND(I124*H124,2)</f>
        <v>0</v>
      </c>
      <c r="K124" s="201"/>
      <c r="L124" s="38"/>
      <c r="M124" s="202" t="s">
        <v>1</v>
      </c>
      <c r="N124" s="203" t="s">
        <v>37</v>
      </c>
      <c r="O124" s="74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145</v>
      </c>
      <c r="AT124" s="206" t="s">
        <v>141</v>
      </c>
      <c r="AU124" s="206" t="s">
        <v>146</v>
      </c>
      <c r="AY124" s="16" t="s">
        <v>139</v>
      </c>
      <c r="BE124" s="207">
        <f>IF(N124="základná",J124,0)</f>
        <v>0</v>
      </c>
      <c r="BF124" s="207">
        <f>IF(N124="znížená",J124,0)</f>
        <v>0</v>
      </c>
      <c r="BG124" s="207">
        <f>IF(N124="zákl. prenesená",J124,0)</f>
        <v>0</v>
      </c>
      <c r="BH124" s="207">
        <f>IF(N124="zníž. prenesená",J124,0)</f>
        <v>0</v>
      </c>
      <c r="BI124" s="207">
        <f>IF(N124="nulová",J124,0)</f>
        <v>0</v>
      </c>
      <c r="BJ124" s="16" t="s">
        <v>146</v>
      </c>
      <c r="BK124" s="207">
        <f>ROUND(I124*H124,2)</f>
        <v>0</v>
      </c>
      <c r="BL124" s="16" t="s">
        <v>145</v>
      </c>
      <c r="BM124" s="206" t="s">
        <v>338</v>
      </c>
    </row>
    <row r="125" spans="1:65" s="13" customFormat="1" ht="11.25">
      <c r="B125" s="208"/>
      <c r="C125" s="209"/>
      <c r="D125" s="210" t="s">
        <v>148</v>
      </c>
      <c r="E125" s="211" t="s">
        <v>1</v>
      </c>
      <c r="F125" s="212" t="s">
        <v>339</v>
      </c>
      <c r="G125" s="209"/>
      <c r="H125" s="213">
        <v>2.87</v>
      </c>
      <c r="I125" s="214"/>
      <c r="J125" s="209"/>
      <c r="K125" s="209"/>
      <c r="L125" s="215"/>
      <c r="M125" s="216"/>
      <c r="N125" s="217"/>
      <c r="O125" s="217"/>
      <c r="P125" s="217"/>
      <c r="Q125" s="217"/>
      <c r="R125" s="217"/>
      <c r="S125" s="217"/>
      <c r="T125" s="218"/>
      <c r="AT125" s="219" t="s">
        <v>148</v>
      </c>
      <c r="AU125" s="219" t="s">
        <v>146</v>
      </c>
      <c r="AV125" s="13" t="s">
        <v>146</v>
      </c>
      <c r="AW125" s="13" t="s">
        <v>28</v>
      </c>
      <c r="AX125" s="13" t="s">
        <v>79</v>
      </c>
      <c r="AY125" s="219" t="s">
        <v>139</v>
      </c>
    </row>
    <row r="126" spans="1:65" s="2" customFormat="1" ht="24.2" customHeight="1">
      <c r="A126" s="33"/>
      <c r="B126" s="34"/>
      <c r="C126" s="194" t="s">
        <v>146</v>
      </c>
      <c r="D126" s="194" t="s">
        <v>141</v>
      </c>
      <c r="E126" s="195" t="s">
        <v>152</v>
      </c>
      <c r="F126" s="196" t="s">
        <v>153</v>
      </c>
      <c r="G126" s="197" t="s">
        <v>144</v>
      </c>
      <c r="H126" s="198">
        <v>1.4350000000000001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37</v>
      </c>
      <c r="O126" s="74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145</v>
      </c>
      <c r="AT126" s="206" t="s">
        <v>141</v>
      </c>
      <c r="AU126" s="206" t="s">
        <v>146</v>
      </c>
      <c r="AY126" s="16" t="s">
        <v>139</v>
      </c>
      <c r="BE126" s="207">
        <f>IF(N126="základná",J126,0)</f>
        <v>0</v>
      </c>
      <c r="BF126" s="207">
        <f>IF(N126="znížená",J126,0)</f>
        <v>0</v>
      </c>
      <c r="BG126" s="207">
        <f>IF(N126="zákl. prenesená",J126,0)</f>
        <v>0</v>
      </c>
      <c r="BH126" s="207">
        <f>IF(N126="zníž. prenesená",J126,0)</f>
        <v>0</v>
      </c>
      <c r="BI126" s="207">
        <f>IF(N126="nulová",J126,0)</f>
        <v>0</v>
      </c>
      <c r="BJ126" s="16" t="s">
        <v>146</v>
      </c>
      <c r="BK126" s="207">
        <f>ROUND(I126*H126,2)</f>
        <v>0</v>
      </c>
      <c r="BL126" s="16" t="s">
        <v>145</v>
      </c>
      <c r="BM126" s="206" t="s">
        <v>340</v>
      </c>
    </row>
    <row r="127" spans="1:65" s="13" customFormat="1" ht="11.25">
      <c r="B127" s="208"/>
      <c r="C127" s="209"/>
      <c r="D127" s="210" t="s">
        <v>148</v>
      </c>
      <c r="E127" s="211" t="s">
        <v>1</v>
      </c>
      <c r="F127" s="212" t="s">
        <v>341</v>
      </c>
      <c r="G127" s="209"/>
      <c r="H127" s="213">
        <v>1.4350000000000001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148</v>
      </c>
      <c r="AU127" s="219" t="s">
        <v>146</v>
      </c>
      <c r="AV127" s="13" t="s">
        <v>146</v>
      </c>
      <c r="AW127" s="13" t="s">
        <v>28</v>
      </c>
      <c r="AX127" s="13" t="s">
        <v>79</v>
      </c>
      <c r="AY127" s="219" t="s">
        <v>139</v>
      </c>
    </row>
    <row r="128" spans="1:65" s="2" customFormat="1" ht="24.2" customHeight="1">
      <c r="A128" s="33"/>
      <c r="B128" s="34"/>
      <c r="C128" s="194" t="s">
        <v>157</v>
      </c>
      <c r="D128" s="194" t="s">
        <v>141</v>
      </c>
      <c r="E128" s="195" t="s">
        <v>158</v>
      </c>
      <c r="F128" s="196" t="s">
        <v>159</v>
      </c>
      <c r="G128" s="197" t="s">
        <v>144</v>
      </c>
      <c r="H128" s="198">
        <v>1.4350000000000001</v>
      </c>
      <c r="I128" s="199"/>
      <c r="J128" s="200">
        <f>ROUND(I128*H128,2)</f>
        <v>0</v>
      </c>
      <c r="K128" s="201"/>
      <c r="L128" s="38"/>
      <c r="M128" s="202" t="s">
        <v>1</v>
      </c>
      <c r="N128" s="203" t="s">
        <v>37</v>
      </c>
      <c r="O128" s="74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145</v>
      </c>
      <c r="AT128" s="206" t="s">
        <v>141</v>
      </c>
      <c r="AU128" s="206" t="s">
        <v>146</v>
      </c>
      <c r="AY128" s="16" t="s">
        <v>139</v>
      </c>
      <c r="BE128" s="207">
        <f>IF(N128="základná",J128,0)</f>
        <v>0</v>
      </c>
      <c r="BF128" s="207">
        <f>IF(N128="znížená",J128,0)</f>
        <v>0</v>
      </c>
      <c r="BG128" s="207">
        <f>IF(N128="zákl. prenesená",J128,0)</f>
        <v>0</v>
      </c>
      <c r="BH128" s="207">
        <f>IF(N128="zníž. prenesená",J128,0)</f>
        <v>0</v>
      </c>
      <c r="BI128" s="207">
        <f>IF(N128="nulová",J128,0)</f>
        <v>0</v>
      </c>
      <c r="BJ128" s="16" t="s">
        <v>146</v>
      </c>
      <c r="BK128" s="207">
        <f>ROUND(I128*H128,2)</f>
        <v>0</v>
      </c>
      <c r="BL128" s="16" t="s">
        <v>145</v>
      </c>
      <c r="BM128" s="206" t="s">
        <v>342</v>
      </c>
    </row>
    <row r="129" spans="1:65" s="2" customFormat="1" ht="21.75" customHeight="1">
      <c r="A129" s="33"/>
      <c r="B129" s="34"/>
      <c r="C129" s="194" t="s">
        <v>145</v>
      </c>
      <c r="D129" s="194" t="s">
        <v>141</v>
      </c>
      <c r="E129" s="195" t="s">
        <v>161</v>
      </c>
      <c r="F129" s="196" t="s">
        <v>162</v>
      </c>
      <c r="G129" s="197" t="s">
        <v>144</v>
      </c>
      <c r="H129" s="198">
        <v>6.0750000000000002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>IF(N129="základná",J129,0)</f>
        <v>0</v>
      </c>
      <c r="BF129" s="207">
        <f>IF(N129="znížená",J129,0)</f>
        <v>0</v>
      </c>
      <c r="BG129" s="207">
        <f>IF(N129="zákl. prenesená",J129,0)</f>
        <v>0</v>
      </c>
      <c r="BH129" s="207">
        <f>IF(N129="zníž. prenesená",J129,0)</f>
        <v>0</v>
      </c>
      <c r="BI129" s="207">
        <f>IF(N129="nulová",J129,0)</f>
        <v>0</v>
      </c>
      <c r="BJ129" s="16" t="s">
        <v>146</v>
      </c>
      <c r="BK129" s="207">
        <f>ROUND(I129*H129,2)</f>
        <v>0</v>
      </c>
      <c r="BL129" s="16" t="s">
        <v>145</v>
      </c>
      <c r="BM129" s="206" t="s">
        <v>343</v>
      </c>
    </row>
    <row r="130" spans="1:65" s="13" customFormat="1" ht="11.25">
      <c r="B130" s="208"/>
      <c r="C130" s="209"/>
      <c r="D130" s="210" t="s">
        <v>148</v>
      </c>
      <c r="E130" s="211" t="s">
        <v>1</v>
      </c>
      <c r="F130" s="212" t="s">
        <v>344</v>
      </c>
      <c r="G130" s="209"/>
      <c r="H130" s="213">
        <v>6.0750000000000002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148</v>
      </c>
      <c r="AU130" s="219" t="s">
        <v>146</v>
      </c>
      <c r="AV130" s="13" t="s">
        <v>146</v>
      </c>
      <c r="AW130" s="13" t="s">
        <v>28</v>
      </c>
      <c r="AX130" s="13" t="s">
        <v>79</v>
      </c>
      <c r="AY130" s="219" t="s">
        <v>139</v>
      </c>
    </row>
    <row r="131" spans="1:65" s="2" customFormat="1" ht="24.2" customHeight="1">
      <c r="A131" s="33"/>
      <c r="B131" s="34"/>
      <c r="C131" s="194" t="s">
        <v>165</v>
      </c>
      <c r="D131" s="194" t="s">
        <v>141</v>
      </c>
      <c r="E131" s="195" t="s">
        <v>166</v>
      </c>
      <c r="F131" s="196" t="s">
        <v>167</v>
      </c>
      <c r="G131" s="197" t="s">
        <v>144</v>
      </c>
      <c r="H131" s="198">
        <v>6.0750000000000002</v>
      </c>
      <c r="I131" s="199"/>
      <c r="J131" s="200">
        <f>ROUND(I131*H131,2)</f>
        <v>0</v>
      </c>
      <c r="K131" s="201"/>
      <c r="L131" s="38"/>
      <c r="M131" s="202" t="s">
        <v>1</v>
      </c>
      <c r="N131" s="203" t="s">
        <v>37</v>
      </c>
      <c r="O131" s="74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145</v>
      </c>
      <c r="AT131" s="206" t="s">
        <v>141</v>
      </c>
      <c r="AU131" s="206" t="s">
        <v>146</v>
      </c>
      <c r="AY131" s="16" t="s">
        <v>139</v>
      </c>
      <c r="BE131" s="207">
        <f>IF(N131="základná",J131,0)</f>
        <v>0</v>
      </c>
      <c r="BF131" s="207">
        <f>IF(N131="znížená",J131,0)</f>
        <v>0</v>
      </c>
      <c r="BG131" s="207">
        <f>IF(N131="zákl. prenesená",J131,0)</f>
        <v>0</v>
      </c>
      <c r="BH131" s="207">
        <f>IF(N131="zníž. prenesená",J131,0)</f>
        <v>0</v>
      </c>
      <c r="BI131" s="207">
        <f>IF(N131="nulová",J131,0)</f>
        <v>0</v>
      </c>
      <c r="BJ131" s="16" t="s">
        <v>146</v>
      </c>
      <c r="BK131" s="207">
        <f>ROUND(I131*H131,2)</f>
        <v>0</v>
      </c>
      <c r="BL131" s="16" t="s">
        <v>145</v>
      </c>
      <c r="BM131" s="206" t="s">
        <v>345</v>
      </c>
    </row>
    <row r="132" spans="1:65" s="2" customFormat="1" ht="24.2" customHeight="1">
      <c r="A132" s="33"/>
      <c r="B132" s="34"/>
      <c r="C132" s="194" t="s">
        <v>169</v>
      </c>
      <c r="D132" s="194" t="s">
        <v>141</v>
      </c>
      <c r="E132" s="195" t="s">
        <v>170</v>
      </c>
      <c r="F132" s="196" t="s">
        <v>171</v>
      </c>
      <c r="G132" s="197" t="s">
        <v>144</v>
      </c>
      <c r="H132" s="198">
        <v>7.51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37</v>
      </c>
      <c r="O132" s="74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145</v>
      </c>
      <c r="AT132" s="206" t="s">
        <v>141</v>
      </c>
      <c r="AU132" s="206" t="s">
        <v>146</v>
      </c>
      <c r="AY132" s="16" t="s">
        <v>139</v>
      </c>
      <c r="BE132" s="207">
        <f>IF(N132="základná",J132,0)</f>
        <v>0</v>
      </c>
      <c r="BF132" s="207">
        <f>IF(N132="znížená",J132,0)</f>
        <v>0</v>
      </c>
      <c r="BG132" s="207">
        <f>IF(N132="zákl. prenesená",J132,0)</f>
        <v>0</v>
      </c>
      <c r="BH132" s="207">
        <f>IF(N132="zníž. prenesená",J132,0)</f>
        <v>0</v>
      </c>
      <c r="BI132" s="207">
        <f>IF(N132="nulová",J132,0)</f>
        <v>0</v>
      </c>
      <c r="BJ132" s="16" t="s">
        <v>146</v>
      </c>
      <c r="BK132" s="207">
        <f>ROUND(I132*H132,2)</f>
        <v>0</v>
      </c>
      <c r="BL132" s="16" t="s">
        <v>145</v>
      </c>
      <c r="BM132" s="206" t="s">
        <v>346</v>
      </c>
    </row>
    <row r="133" spans="1:65" s="2" customFormat="1" ht="33" customHeight="1">
      <c r="A133" s="33"/>
      <c r="B133" s="34"/>
      <c r="C133" s="194" t="s">
        <v>173</v>
      </c>
      <c r="D133" s="194" t="s">
        <v>141</v>
      </c>
      <c r="E133" s="195" t="s">
        <v>174</v>
      </c>
      <c r="F133" s="196" t="s">
        <v>175</v>
      </c>
      <c r="G133" s="197" t="s">
        <v>144</v>
      </c>
      <c r="H133" s="198">
        <v>7.51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37</v>
      </c>
      <c r="O133" s="74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>IF(N133="základná",J133,0)</f>
        <v>0</v>
      </c>
      <c r="BF133" s="207">
        <f>IF(N133="znížená",J133,0)</f>
        <v>0</v>
      </c>
      <c r="BG133" s="207">
        <f>IF(N133="zákl. prenesená",J133,0)</f>
        <v>0</v>
      </c>
      <c r="BH133" s="207">
        <f>IF(N133="zníž. prenesená",J133,0)</f>
        <v>0</v>
      </c>
      <c r="BI133" s="207">
        <f>IF(N133="nulová",J133,0)</f>
        <v>0</v>
      </c>
      <c r="BJ133" s="16" t="s">
        <v>146</v>
      </c>
      <c r="BK133" s="207">
        <f>ROUND(I133*H133,2)</f>
        <v>0</v>
      </c>
      <c r="BL133" s="16" t="s">
        <v>145</v>
      </c>
      <c r="BM133" s="206" t="s">
        <v>347</v>
      </c>
    </row>
    <row r="134" spans="1:65" s="2" customFormat="1" ht="16.5" customHeight="1">
      <c r="A134" s="33"/>
      <c r="B134" s="34"/>
      <c r="C134" s="194" t="s">
        <v>177</v>
      </c>
      <c r="D134" s="194" t="s">
        <v>141</v>
      </c>
      <c r="E134" s="195" t="s">
        <v>178</v>
      </c>
      <c r="F134" s="196" t="s">
        <v>179</v>
      </c>
      <c r="G134" s="197" t="s">
        <v>144</v>
      </c>
      <c r="H134" s="198">
        <v>7.51</v>
      </c>
      <c r="I134" s="199"/>
      <c r="J134" s="200">
        <f>ROUND(I134*H134,2)</f>
        <v>0</v>
      </c>
      <c r="K134" s="201"/>
      <c r="L134" s="38"/>
      <c r="M134" s="202" t="s">
        <v>1</v>
      </c>
      <c r="N134" s="203" t="s">
        <v>37</v>
      </c>
      <c r="O134" s="74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145</v>
      </c>
      <c r="AT134" s="206" t="s">
        <v>141</v>
      </c>
      <c r="AU134" s="206" t="s">
        <v>146</v>
      </c>
      <c r="AY134" s="16" t="s">
        <v>139</v>
      </c>
      <c r="BE134" s="207">
        <f>IF(N134="základná",J134,0)</f>
        <v>0</v>
      </c>
      <c r="BF134" s="207">
        <f>IF(N134="znížená",J134,0)</f>
        <v>0</v>
      </c>
      <c r="BG134" s="207">
        <f>IF(N134="zákl. prenesená",J134,0)</f>
        <v>0</v>
      </c>
      <c r="BH134" s="207">
        <f>IF(N134="zníž. prenesená",J134,0)</f>
        <v>0</v>
      </c>
      <c r="BI134" s="207">
        <f>IF(N134="nulová",J134,0)</f>
        <v>0</v>
      </c>
      <c r="BJ134" s="16" t="s">
        <v>146</v>
      </c>
      <c r="BK134" s="207">
        <f>ROUND(I134*H134,2)</f>
        <v>0</v>
      </c>
      <c r="BL134" s="16" t="s">
        <v>145</v>
      </c>
      <c r="BM134" s="206" t="s">
        <v>348</v>
      </c>
    </row>
    <row r="135" spans="1:65" s="2" customFormat="1" ht="24.2" customHeight="1">
      <c r="A135" s="33"/>
      <c r="B135" s="34"/>
      <c r="C135" s="194" t="s">
        <v>181</v>
      </c>
      <c r="D135" s="194" t="s">
        <v>141</v>
      </c>
      <c r="E135" s="195" t="s">
        <v>182</v>
      </c>
      <c r="F135" s="196" t="s">
        <v>183</v>
      </c>
      <c r="G135" s="197" t="s">
        <v>184</v>
      </c>
      <c r="H135" s="198">
        <v>12.766999999999999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37</v>
      </c>
      <c r="O135" s="74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>IF(N135="základná",J135,0)</f>
        <v>0</v>
      </c>
      <c r="BF135" s="207">
        <f>IF(N135="znížená",J135,0)</f>
        <v>0</v>
      </c>
      <c r="BG135" s="207">
        <f>IF(N135="zákl. prenesená",J135,0)</f>
        <v>0</v>
      </c>
      <c r="BH135" s="207">
        <f>IF(N135="zníž. prenesená",J135,0)</f>
        <v>0</v>
      </c>
      <c r="BI135" s="207">
        <f>IF(N135="nulová",J135,0)</f>
        <v>0</v>
      </c>
      <c r="BJ135" s="16" t="s">
        <v>146</v>
      </c>
      <c r="BK135" s="207">
        <f>ROUND(I135*H135,2)</f>
        <v>0</v>
      </c>
      <c r="BL135" s="16" t="s">
        <v>145</v>
      </c>
      <c r="BM135" s="206" t="s">
        <v>349</v>
      </c>
    </row>
    <row r="136" spans="1:65" s="13" customFormat="1" ht="11.25">
      <c r="B136" s="208"/>
      <c r="C136" s="209"/>
      <c r="D136" s="210" t="s">
        <v>148</v>
      </c>
      <c r="E136" s="211" t="s">
        <v>1</v>
      </c>
      <c r="F136" s="212" t="s">
        <v>350</v>
      </c>
      <c r="G136" s="209"/>
      <c r="H136" s="213">
        <v>12.766999999999999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148</v>
      </c>
      <c r="AU136" s="219" t="s">
        <v>146</v>
      </c>
      <c r="AV136" s="13" t="s">
        <v>146</v>
      </c>
      <c r="AW136" s="13" t="s">
        <v>28</v>
      </c>
      <c r="AX136" s="13" t="s">
        <v>79</v>
      </c>
      <c r="AY136" s="219" t="s">
        <v>139</v>
      </c>
    </row>
    <row r="137" spans="1:65" s="2" customFormat="1" ht="24.2" customHeight="1">
      <c r="A137" s="33"/>
      <c r="B137" s="34"/>
      <c r="C137" s="194" t="s">
        <v>105</v>
      </c>
      <c r="D137" s="194" t="s">
        <v>141</v>
      </c>
      <c r="E137" s="195" t="s">
        <v>351</v>
      </c>
      <c r="F137" s="196" t="s">
        <v>352</v>
      </c>
      <c r="G137" s="197" t="s">
        <v>144</v>
      </c>
      <c r="H137" s="198">
        <v>4.3049999999999997</v>
      </c>
      <c r="I137" s="199"/>
      <c r="J137" s="200">
        <f>ROUND(I137*H137,2)</f>
        <v>0</v>
      </c>
      <c r="K137" s="201"/>
      <c r="L137" s="38"/>
      <c r="M137" s="202" t="s">
        <v>1</v>
      </c>
      <c r="N137" s="203" t="s">
        <v>37</v>
      </c>
      <c r="O137" s="74"/>
      <c r="P137" s="204">
        <f>O137*H137</f>
        <v>0</v>
      </c>
      <c r="Q137" s="204">
        <v>0</v>
      </c>
      <c r="R137" s="204">
        <f>Q137*H137</f>
        <v>0</v>
      </c>
      <c r="S137" s="204">
        <v>0</v>
      </c>
      <c r="T137" s="20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6" t="s">
        <v>145</v>
      </c>
      <c r="AT137" s="206" t="s">
        <v>141</v>
      </c>
      <c r="AU137" s="206" t="s">
        <v>146</v>
      </c>
      <c r="AY137" s="16" t="s">
        <v>139</v>
      </c>
      <c r="BE137" s="207">
        <f>IF(N137="základná",J137,0)</f>
        <v>0</v>
      </c>
      <c r="BF137" s="207">
        <f>IF(N137="znížená",J137,0)</f>
        <v>0</v>
      </c>
      <c r="BG137" s="207">
        <f>IF(N137="zákl. prenesená",J137,0)</f>
        <v>0</v>
      </c>
      <c r="BH137" s="207">
        <f>IF(N137="zníž. prenesená",J137,0)</f>
        <v>0</v>
      </c>
      <c r="BI137" s="207">
        <f>IF(N137="nulová",J137,0)</f>
        <v>0</v>
      </c>
      <c r="BJ137" s="16" t="s">
        <v>146</v>
      </c>
      <c r="BK137" s="207">
        <f>ROUND(I137*H137,2)</f>
        <v>0</v>
      </c>
      <c r="BL137" s="16" t="s">
        <v>145</v>
      </c>
      <c r="BM137" s="206" t="s">
        <v>353</v>
      </c>
    </row>
    <row r="138" spans="1:65" s="13" customFormat="1" ht="11.25">
      <c r="B138" s="208"/>
      <c r="C138" s="209"/>
      <c r="D138" s="210" t="s">
        <v>148</v>
      </c>
      <c r="E138" s="211" t="s">
        <v>1</v>
      </c>
      <c r="F138" s="212" t="s">
        <v>354</v>
      </c>
      <c r="G138" s="209"/>
      <c r="H138" s="213">
        <v>4.3049999999999997</v>
      </c>
      <c r="I138" s="214"/>
      <c r="J138" s="209"/>
      <c r="K138" s="209"/>
      <c r="L138" s="215"/>
      <c r="M138" s="216"/>
      <c r="N138" s="217"/>
      <c r="O138" s="217"/>
      <c r="P138" s="217"/>
      <c r="Q138" s="217"/>
      <c r="R138" s="217"/>
      <c r="S138" s="217"/>
      <c r="T138" s="218"/>
      <c r="AT138" s="219" t="s">
        <v>148</v>
      </c>
      <c r="AU138" s="219" t="s">
        <v>146</v>
      </c>
      <c r="AV138" s="13" t="s">
        <v>146</v>
      </c>
      <c r="AW138" s="13" t="s">
        <v>28</v>
      </c>
      <c r="AX138" s="13" t="s">
        <v>79</v>
      </c>
      <c r="AY138" s="219" t="s">
        <v>139</v>
      </c>
    </row>
    <row r="139" spans="1:65" s="2" customFormat="1" ht="16.5" customHeight="1">
      <c r="A139" s="33"/>
      <c r="B139" s="34"/>
      <c r="C139" s="231" t="s">
        <v>108</v>
      </c>
      <c r="D139" s="231" t="s">
        <v>198</v>
      </c>
      <c r="E139" s="232" t="s">
        <v>355</v>
      </c>
      <c r="F139" s="233" t="s">
        <v>356</v>
      </c>
      <c r="G139" s="234" t="s">
        <v>184</v>
      </c>
      <c r="H139" s="235">
        <v>8.1359999999999992</v>
      </c>
      <c r="I139" s="236"/>
      <c r="J139" s="237">
        <f>ROUND(I139*H139,2)</f>
        <v>0</v>
      </c>
      <c r="K139" s="238"/>
      <c r="L139" s="239"/>
      <c r="M139" s="240" t="s">
        <v>1</v>
      </c>
      <c r="N139" s="241" t="s">
        <v>37</v>
      </c>
      <c r="O139" s="74"/>
      <c r="P139" s="204">
        <f>O139*H139</f>
        <v>0</v>
      </c>
      <c r="Q139" s="204">
        <v>1</v>
      </c>
      <c r="R139" s="204">
        <f>Q139*H139</f>
        <v>8.1359999999999992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177</v>
      </c>
      <c r="AT139" s="206" t="s">
        <v>198</v>
      </c>
      <c r="AU139" s="206" t="s">
        <v>146</v>
      </c>
      <c r="AY139" s="16" t="s">
        <v>139</v>
      </c>
      <c r="BE139" s="207">
        <f>IF(N139="základná",J139,0)</f>
        <v>0</v>
      </c>
      <c r="BF139" s="207">
        <f>IF(N139="znížená",J139,0)</f>
        <v>0</v>
      </c>
      <c r="BG139" s="207">
        <f>IF(N139="zákl. prenesená",J139,0)</f>
        <v>0</v>
      </c>
      <c r="BH139" s="207">
        <f>IF(N139="zníž. prenesená",J139,0)</f>
        <v>0</v>
      </c>
      <c r="BI139" s="207">
        <f>IF(N139="nulová",J139,0)</f>
        <v>0</v>
      </c>
      <c r="BJ139" s="16" t="s">
        <v>146</v>
      </c>
      <c r="BK139" s="207">
        <f>ROUND(I139*H139,2)</f>
        <v>0</v>
      </c>
      <c r="BL139" s="16" t="s">
        <v>145</v>
      </c>
      <c r="BM139" s="206" t="s">
        <v>357</v>
      </c>
    </row>
    <row r="140" spans="1:65" s="13" customFormat="1" ht="11.25">
      <c r="B140" s="208"/>
      <c r="C140" s="209"/>
      <c r="D140" s="210" t="s">
        <v>148</v>
      </c>
      <c r="E140" s="209"/>
      <c r="F140" s="212" t="s">
        <v>358</v>
      </c>
      <c r="G140" s="209"/>
      <c r="H140" s="213">
        <v>8.1359999999999992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148</v>
      </c>
      <c r="AU140" s="219" t="s">
        <v>146</v>
      </c>
      <c r="AV140" s="13" t="s">
        <v>146</v>
      </c>
      <c r="AW140" s="13" t="s">
        <v>4</v>
      </c>
      <c r="AX140" s="13" t="s">
        <v>79</v>
      </c>
      <c r="AY140" s="219" t="s">
        <v>139</v>
      </c>
    </row>
    <row r="141" spans="1:65" s="12" customFormat="1" ht="22.9" customHeight="1">
      <c r="B141" s="178"/>
      <c r="C141" s="179"/>
      <c r="D141" s="180" t="s">
        <v>70</v>
      </c>
      <c r="E141" s="192" t="s">
        <v>146</v>
      </c>
      <c r="F141" s="192" t="s">
        <v>187</v>
      </c>
      <c r="G141" s="179"/>
      <c r="H141" s="179"/>
      <c r="I141" s="182"/>
      <c r="J141" s="193">
        <f>BK141</f>
        <v>0</v>
      </c>
      <c r="K141" s="179"/>
      <c r="L141" s="184"/>
      <c r="M141" s="185"/>
      <c r="N141" s="186"/>
      <c r="O141" s="186"/>
      <c r="P141" s="187">
        <f>SUM(P142:P146)</f>
        <v>0</v>
      </c>
      <c r="Q141" s="186"/>
      <c r="R141" s="187">
        <f>SUM(R142:R146)</f>
        <v>10.56714225</v>
      </c>
      <c r="S141" s="186"/>
      <c r="T141" s="188">
        <f>SUM(T142:T146)</f>
        <v>0</v>
      </c>
      <c r="AR141" s="189" t="s">
        <v>79</v>
      </c>
      <c r="AT141" s="190" t="s">
        <v>70</v>
      </c>
      <c r="AU141" s="190" t="s">
        <v>79</v>
      </c>
      <c r="AY141" s="189" t="s">
        <v>139</v>
      </c>
      <c r="BK141" s="191">
        <f>SUM(BK142:BK146)</f>
        <v>0</v>
      </c>
    </row>
    <row r="142" spans="1:65" s="2" customFormat="1" ht="16.5" customHeight="1">
      <c r="A142" s="33"/>
      <c r="B142" s="34"/>
      <c r="C142" s="194" t="s">
        <v>197</v>
      </c>
      <c r="D142" s="194" t="s">
        <v>141</v>
      </c>
      <c r="E142" s="195" t="s">
        <v>188</v>
      </c>
      <c r="F142" s="196" t="s">
        <v>189</v>
      </c>
      <c r="G142" s="197" t="s">
        <v>144</v>
      </c>
      <c r="H142" s="198">
        <v>4.7249999999999996</v>
      </c>
      <c r="I142" s="199"/>
      <c r="J142" s="200">
        <f>ROUND(I142*H142,2)</f>
        <v>0</v>
      </c>
      <c r="K142" s="201"/>
      <c r="L142" s="38"/>
      <c r="M142" s="202" t="s">
        <v>1</v>
      </c>
      <c r="N142" s="203" t="s">
        <v>37</v>
      </c>
      <c r="O142" s="74"/>
      <c r="P142" s="204">
        <f>O142*H142</f>
        <v>0</v>
      </c>
      <c r="Q142" s="204">
        <v>2.23543</v>
      </c>
      <c r="R142" s="204">
        <f>Q142*H142</f>
        <v>10.562406749999999</v>
      </c>
      <c r="S142" s="204">
        <v>0</v>
      </c>
      <c r="T142" s="20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145</v>
      </c>
      <c r="AT142" s="206" t="s">
        <v>141</v>
      </c>
      <c r="AU142" s="206" t="s">
        <v>146</v>
      </c>
      <c r="AY142" s="16" t="s">
        <v>139</v>
      </c>
      <c r="BE142" s="207">
        <f>IF(N142="základná",J142,0)</f>
        <v>0</v>
      </c>
      <c r="BF142" s="207">
        <f>IF(N142="znížená",J142,0)</f>
        <v>0</v>
      </c>
      <c r="BG142" s="207">
        <f>IF(N142="zákl. prenesená",J142,0)</f>
        <v>0</v>
      </c>
      <c r="BH142" s="207">
        <f>IF(N142="zníž. prenesená",J142,0)</f>
        <v>0</v>
      </c>
      <c r="BI142" s="207">
        <f>IF(N142="nulová",J142,0)</f>
        <v>0</v>
      </c>
      <c r="BJ142" s="16" t="s">
        <v>146</v>
      </c>
      <c r="BK142" s="207">
        <f>ROUND(I142*H142,2)</f>
        <v>0</v>
      </c>
      <c r="BL142" s="16" t="s">
        <v>145</v>
      </c>
      <c r="BM142" s="206" t="s">
        <v>359</v>
      </c>
    </row>
    <row r="143" spans="1:65" s="13" customFormat="1" ht="11.25">
      <c r="B143" s="208"/>
      <c r="C143" s="209"/>
      <c r="D143" s="210" t="s">
        <v>148</v>
      </c>
      <c r="E143" s="211" t="s">
        <v>1</v>
      </c>
      <c r="F143" s="212" t="s">
        <v>360</v>
      </c>
      <c r="G143" s="209"/>
      <c r="H143" s="213">
        <v>4.7249999999999996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148</v>
      </c>
      <c r="AU143" s="219" t="s">
        <v>146</v>
      </c>
      <c r="AV143" s="13" t="s">
        <v>146</v>
      </c>
      <c r="AW143" s="13" t="s">
        <v>28</v>
      </c>
      <c r="AX143" s="13" t="s">
        <v>79</v>
      </c>
      <c r="AY143" s="219" t="s">
        <v>139</v>
      </c>
    </row>
    <row r="144" spans="1:65" s="2" customFormat="1" ht="24.2" customHeight="1">
      <c r="A144" s="33"/>
      <c r="B144" s="34"/>
      <c r="C144" s="194" t="s">
        <v>204</v>
      </c>
      <c r="D144" s="194" t="s">
        <v>141</v>
      </c>
      <c r="E144" s="195" t="s">
        <v>191</v>
      </c>
      <c r="F144" s="196" t="s">
        <v>192</v>
      </c>
      <c r="G144" s="197" t="s">
        <v>193</v>
      </c>
      <c r="H144" s="198">
        <v>14.35</v>
      </c>
      <c r="I144" s="199"/>
      <c r="J144" s="200">
        <f>ROUND(I144*H144,2)</f>
        <v>0</v>
      </c>
      <c r="K144" s="201"/>
      <c r="L144" s="38"/>
      <c r="M144" s="202" t="s">
        <v>1</v>
      </c>
      <c r="N144" s="203" t="s">
        <v>37</v>
      </c>
      <c r="O144" s="74"/>
      <c r="P144" s="204">
        <f>O144*H144</f>
        <v>0</v>
      </c>
      <c r="Q144" s="204">
        <v>3.0000000000000001E-5</v>
      </c>
      <c r="R144" s="204">
        <f>Q144*H144</f>
        <v>4.305E-4</v>
      </c>
      <c r="S144" s="204">
        <v>0</v>
      </c>
      <c r="T144" s="20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145</v>
      </c>
      <c r="AT144" s="206" t="s">
        <v>141</v>
      </c>
      <c r="AU144" s="206" t="s">
        <v>146</v>
      </c>
      <c r="AY144" s="16" t="s">
        <v>139</v>
      </c>
      <c r="BE144" s="207">
        <f>IF(N144="základná",J144,0)</f>
        <v>0</v>
      </c>
      <c r="BF144" s="207">
        <f>IF(N144="znížená",J144,0)</f>
        <v>0</v>
      </c>
      <c r="BG144" s="207">
        <f>IF(N144="zákl. prenesená",J144,0)</f>
        <v>0</v>
      </c>
      <c r="BH144" s="207">
        <f>IF(N144="zníž. prenesená",J144,0)</f>
        <v>0</v>
      </c>
      <c r="BI144" s="207">
        <f>IF(N144="nulová",J144,0)</f>
        <v>0</v>
      </c>
      <c r="BJ144" s="16" t="s">
        <v>146</v>
      </c>
      <c r="BK144" s="207">
        <f>ROUND(I144*H144,2)</f>
        <v>0</v>
      </c>
      <c r="BL144" s="16" t="s">
        <v>145</v>
      </c>
      <c r="BM144" s="206" t="s">
        <v>361</v>
      </c>
    </row>
    <row r="145" spans="1:65" s="13" customFormat="1" ht="11.25">
      <c r="B145" s="208"/>
      <c r="C145" s="209"/>
      <c r="D145" s="210" t="s">
        <v>148</v>
      </c>
      <c r="E145" s="211" t="s">
        <v>1</v>
      </c>
      <c r="F145" s="212" t="s">
        <v>362</v>
      </c>
      <c r="G145" s="209"/>
      <c r="H145" s="213">
        <v>14.35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148</v>
      </c>
      <c r="AU145" s="219" t="s">
        <v>146</v>
      </c>
      <c r="AV145" s="13" t="s">
        <v>146</v>
      </c>
      <c r="AW145" s="13" t="s">
        <v>28</v>
      </c>
      <c r="AX145" s="13" t="s">
        <v>79</v>
      </c>
      <c r="AY145" s="219" t="s">
        <v>139</v>
      </c>
    </row>
    <row r="146" spans="1:65" s="2" customFormat="1" ht="16.5" customHeight="1">
      <c r="A146" s="33"/>
      <c r="B146" s="34"/>
      <c r="C146" s="231" t="s">
        <v>208</v>
      </c>
      <c r="D146" s="231" t="s">
        <v>198</v>
      </c>
      <c r="E146" s="232" t="s">
        <v>199</v>
      </c>
      <c r="F146" s="233" t="s">
        <v>200</v>
      </c>
      <c r="G146" s="234" t="s">
        <v>193</v>
      </c>
      <c r="H146" s="235">
        <v>14.35</v>
      </c>
      <c r="I146" s="236"/>
      <c r="J146" s="237">
        <f>ROUND(I146*H146,2)</f>
        <v>0</v>
      </c>
      <c r="K146" s="238"/>
      <c r="L146" s="239"/>
      <c r="M146" s="240" t="s">
        <v>1</v>
      </c>
      <c r="N146" s="241" t="s">
        <v>37</v>
      </c>
      <c r="O146" s="74"/>
      <c r="P146" s="204">
        <f>O146*H146</f>
        <v>0</v>
      </c>
      <c r="Q146" s="204">
        <v>2.9999999999999997E-4</v>
      </c>
      <c r="R146" s="204">
        <f>Q146*H146</f>
        <v>4.3049999999999998E-3</v>
      </c>
      <c r="S146" s="204">
        <v>0</v>
      </c>
      <c r="T146" s="20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177</v>
      </c>
      <c r="AT146" s="206" t="s">
        <v>198</v>
      </c>
      <c r="AU146" s="206" t="s">
        <v>146</v>
      </c>
      <c r="AY146" s="16" t="s">
        <v>139</v>
      </c>
      <c r="BE146" s="207">
        <f>IF(N146="základná",J146,0)</f>
        <v>0</v>
      </c>
      <c r="BF146" s="207">
        <f>IF(N146="znížená",J146,0)</f>
        <v>0</v>
      </c>
      <c r="BG146" s="207">
        <f>IF(N146="zákl. prenesená",J146,0)</f>
        <v>0</v>
      </c>
      <c r="BH146" s="207">
        <f>IF(N146="zníž. prenesená",J146,0)</f>
        <v>0</v>
      </c>
      <c r="BI146" s="207">
        <f>IF(N146="nulová",J146,0)</f>
        <v>0</v>
      </c>
      <c r="BJ146" s="16" t="s">
        <v>146</v>
      </c>
      <c r="BK146" s="207">
        <f>ROUND(I146*H146,2)</f>
        <v>0</v>
      </c>
      <c r="BL146" s="16" t="s">
        <v>145</v>
      </c>
      <c r="BM146" s="206" t="s">
        <v>363</v>
      </c>
    </row>
    <row r="147" spans="1:65" s="12" customFormat="1" ht="22.9" customHeight="1">
      <c r="B147" s="178"/>
      <c r="C147" s="179"/>
      <c r="D147" s="180" t="s">
        <v>70</v>
      </c>
      <c r="E147" s="192" t="s">
        <v>181</v>
      </c>
      <c r="F147" s="192" t="s">
        <v>216</v>
      </c>
      <c r="G147" s="179"/>
      <c r="H147" s="179"/>
      <c r="I147" s="182"/>
      <c r="J147" s="193">
        <f>BK147</f>
        <v>0</v>
      </c>
      <c r="K147" s="179"/>
      <c r="L147" s="184"/>
      <c r="M147" s="185"/>
      <c r="N147" s="186"/>
      <c r="O147" s="186"/>
      <c r="P147" s="187">
        <f>SUM(P148:P152)</f>
        <v>0</v>
      </c>
      <c r="Q147" s="186"/>
      <c r="R147" s="187">
        <f>SUM(R148:R152)</f>
        <v>1.360646</v>
      </c>
      <c r="S147" s="186"/>
      <c r="T147" s="188">
        <f>SUM(T148:T152)</f>
        <v>0</v>
      </c>
      <c r="AR147" s="189" t="s">
        <v>79</v>
      </c>
      <c r="AT147" s="190" t="s">
        <v>70</v>
      </c>
      <c r="AU147" s="190" t="s">
        <v>79</v>
      </c>
      <c r="AY147" s="189" t="s">
        <v>139</v>
      </c>
      <c r="BK147" s="191">
        <f>SUM(BK148:BK152)</f>
        <v>0</v>
      </c>
    </row>
    <row r="148" spans="1:65" s="2" customFormat="1" ht="16.5" customHeight="1">
      <c r="A148" s="33"/>
      <c r="B148" s="34"/>
      <c r="C148" s="194" t="s">
        <v>212</v>
      </c>
      <c r="D148" s="194" t="s">
        <v>141</v>
      </c>
      <c r="E148" s="195" t="s">
        <v>324</v>
      </c>
      <c r="F148" s="196" t="s">
        <v>325</v>
      </c>
      <c r="G148" s="197" t="s">
        <v>220</v>
      </c>
      <c r="H148" s="198">
        <v>15.2</v>
      </c>
      <c r="I148" s="199"/>
      <c r="J148" s="200">
        <f>ROUND(I148*H148,2)</f>
        <v>0</v>
      </c>
      <c r="K148" s="201"/>
      <c r="L148" s="38"/>
      <c r="M148" s="202" t="s">
        <v>1</v>
      </c>
      <c r="N148" s="203" t="s">
        <v>37</v>
      </c>
      <c r="O148" s="74"/>
      <c r="P148" s="204">
        <f>O148*H148</f>
        <v>0</v>
      </c>
      <c r="Q148" s="204">
        <v>3.0000000000000001E-5</v>
      </c>
      <c r="R148" s="204">
        <f>Q148*H148</f>
        <v>4.5599999999999997E-4</v>
      </c>
      <c r="S148" s="204">
        <v>0</v>
      </c>
      <c r="T148" s="20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145</v>
      </c>
      <c r="AT148" s="206" t="s">
        <v>141</v>
      </c>
      <c r="AU148" s="206" t="s">
        <v>146</v>
      </c>
      <c r="AY148" s="16" t="s">
        <v>139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6" t="s">
        <v>146</v>
      </c>
      <c r="BK148" s="207">
        <f>ROUND(I148*H148,2)</f>
        <v>0</v>
      </c>
      <c r="BL148" s="16" t="s">
        <v>145</v>
      </c>
      <c r="BM148" s="206" t="s">
        <v>364</v>
      </c>
    </row>
    <row r="149" spans="1:65" s="13" customFormat="1" ht="11.25">
      <c r="B149" s="208"/>
      <c r="C149" s="209"/>
      <c r="D149" s="210" t="s">
        <v>148</v>
      </c>
      <c r="E149" s="211" t="s">
        <v>1</v>
      </c>
      <c r="F149" s="212" t="s">
        <v>365</v>
      </c>
      <c r="G149" s="209"/>
      <c r="H149" s="213">
        <v>15.2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148</v>
      </c>
      <c r="AU149" s="219" t="s">
        <v>146</v>
      </c>
      <c r="AV149" s="13" t="s">
        <v>146</v>
      </c>
      <c r="AW149" s="13" t="s">
        <v>28</v>
      </c>
      <c r="AX149" s="13" t="s">
        <v>79</v>
      </c>
      <c r="AY149" s="219" t="s">
        <v>139</v>
      </c>
    </row>
    <row r="150" spans="1:65" s="2" customFormat="1" ht="21.75" customHeight="1">
      <c r="A150" s="33"/>
      <c r="B150" s="34"/>
      <c r="C150" s="231" t="s">
        <v>217</v>
      </c>
      <c r="D150" s="231" t="s">
        <v>198</v>
      </c>
      <c r="E150" s="232" t="s">
        <v>328</v>
      </c>
      <c r="F150" s="233" t="s">
        <v>329</v>
      </c>
      <c r="G150" s="234" t="s">
        <v>226</v>
      </c>
      <c r="H150" s="235">
        <v>15.2</v>
      </c>
      <c r="I150" s="236"/>
      <c r="J150" s="237">
        <f>ROUND(I150*H150,2)</f>
        <v>0</v>
      </c>
      <c r="K150" s="238"/>
      <c r="L150" s="239"/>
      <c r="M150" s="240" t="s">
        <v>1</v>
      </c>
      <c r="N150" s="241" t="s">
        <v>37</v>
      </c>
      <c r="O150" s="74"/>
      <c r="P150" s="204">
        <f>O150*H150</f>
        <v>0</v>
      </c>
      <c r="Q150" s="204">
        <v>1.0999999999999999E-2</v>
      </c>
      <c r="R150" s="204">
        <f>Q150*H150</f>
        <v>0.16719999999999999</v>
      </c>
      <c r="S150" s="204">
        <v>0</v>
      </c>
      <c r="T150" s="20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6" t="s">
        <v>177</v>
      </c>
      <c r="AT150" s="206" t="s">
        <v>198</v>
      </c>
      <c r="AU150" s="206" t="s">
        <v>146</v>
      </c>
      <c r="AY150" s="16" t="s">
        <v>139</v>
      </c>
      <c r="BE150" s="207">
        <f>IF(N150="základná",J150,0)</f>
        <v>0</v>
      </c>
      <c r="BF150" s="207">
        <f>IF(N150="znížená",J150,0)</f>
        <v>0</v>
      </c>
      <c r="BG150" s="207">
        <f>IF(N150="zákl. prenesená",J150,0)</f>
        <v>0</v>
      </c>
      <c r="BH150" s="207">
        <f>IF(N150="zníž. prenesená",J150,0)</f>
        <v>0</v>
      </c>
      <c r="BI150" s="207">
        <f>IF(N150="nulová",J150,0)</f>
        <v>0</v>
      </c>
      <c r="BJ150" s="16" t="s">
        <v>146</v>
      </c>
      <c r="BK150" s="207">
        <f>ROUND(I150*H150,2)</f>
        <v>0</v>
      </c>
      <c r="BL150" s="16" t="s">
        <v>145</v>
      </c>
      <c r="BM150" s="206" t="s">
        <v>366</v>
      </c>
    </row>
    <row r="151" spans="1:65" s="2" customFormat="1" ht="33" customHeight="1">
      <c r="A151" s="33"/>
      <c r="B151" s="34"/>
      <c r="C151" s="194" t="s">
        <v>223</v>
      </c>
      <c r="D151" s="194" t="s">
        <v>141</v>
      </c>
      <c r="E151" s="195" t="s">
        <v>367</v>
      </c>
      <c r="F151" s="196" t="s">
        <v>368</v>
      </c>
      <c r="G151" s="197" t="s">
        <v>237</v>
      </c>
      <c r="H151" s="198">
        <v>1</v>
      </c>
      <c r="I151" s="199"/>
      <c r="J151" s="200">
        <f>ROUND(I151*H151,2)</f>
        <v>0</v>
      </c>
      <c r="K151" s="201"/>
      <c r="L151" s="38"/>
      <c r="M151" s="202" t="s">
        <v>1</v>
      </c>
      <c r="N151" s="203" t="s">
        <v>37</v>
      </c>
      <c r="O151" s="74"/>
      <c r="P151" s="204">
        <f>O151*H151</f>
        <v>0</v>
      </c>
      <c r="Q151" s="204">
        <v>0.97299000000000002</v>
      </c>
      <c r="R151" s="204">
        <f>Q151*H151</f>
        <v>0.97299000000000002</v>
      </c>
      <c r="S151" s="204">
        <v>0</v>
      </c>
      <c r="T151" s="20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6" t="s">
        <v>145</v>
      </c>
      <c r="AT151" s="206" t="s">
        <v>141</v>
      </c>
      <c r="AU151" s="206" t="s">
        <v>146</v>
      </c>
      <c r="AY151" s="16" t="s">
        <v>139</v>
      </c>
      <c r="BE151" s="207">
        <f>IF(N151="základná",J151,0)</f>
        <v>0</v>
      </c>
      <c r="BF151" s="207">
        <f>IF(N151="znížená",J151,0)</f>
        <v>0</v>
      </c>
      <c r="BG151" s="207">
        <f>IF(N151="zákl. prenesená",J151,0)</f>
        <v>0</v>
      </c>
      <c r="BH151" s="207">
        <f>IF(N151="zníž. prenesená",J151,0)</f>
        <v>0</v>
      </c>
      <c r="BI151" s="207">
        <f>IF(N151="nulová",J151,0)</f>
        <v>0</v>
      </c>
      <c r="BJ151" s="16" t="s">
        <v>146</v>
      </c>
      <c r="BK151" s="207">
        <f>ROUND(I151*H151,2)</f>
        <v>0</v>
      </c>
      <c r="BL151" s="16" t="s">
        <v>145</v>
      </c>
      <c r="BM151" s="206" t="s">
        <v>369</v>
      </c>
    </row>
    <row r="152" spans="1:65" s="2" customFormat="1" ht="16.5" customHeight="1">
      <c r="A152" s="33"/>
      <c r="B152" s="34"/>
      <c r="C152" s="231" t="s">
        <v>229</v>
      </c>
      <c r="D152" s="231" t="s">
        <v>198</v>
      </c>
      <c r="E152" s="232" t="s">
        <v>370</v>
      </c>
      <c r="F152" s="233" t="s">
        <v>94</v>
      </c>
      <c r="G152" s="234" t="s">
        <v>226</v>
      </c>
      <c r="H152" s="235">
        <v>1</v>
      </c>
      <c r="I152" s="236"/>
      <c r="J152" s="237">
        <f>ROUND(I152*H152,2)</f>
        <v>0</v>
      </c>
      <c r="K152" s="238"/>
      <c r="L152" s="239"/>
      <c r="M152" s="240" t="s">
        <v>1</v>
      </c>
      <c r="N152" s="241" t="s">
        <v>37</v>
      </c>
      <c r="O152" s="74"/>
      <c r="P152" s="204">
        <f>O152*H152</f>
        <v>0</v>
      </c>
      <c r="Q152" s="204">
        <v>0.22</v>
      </c>
      <c r="R152" s="204">
        <f>Q152*H152</f>
        <v>0.22</v>
      </c>
      <c r="S152" s="204">
        <v>0</v>
      </c>
      <c r="T152" s="20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177</v>
      </c>
      <c r="AT152" s="206" t="s">
        <v>198</v>
      </c>
      <c r="AU152" s="206" t="s">
        <v>146</v>
      </c>
      <c r="AY152" s="16" t="s">
        <v>139</v>
      </c>
      <c r="BE152" s="207">
        <f>IF(N152="základná",J152,0)</f>
        <v>0</v>
      </c>
      <c r="BF152" s="207">
        <f>IF(N152="znížená",J152,0)</f>
        <v>0</v>
      </c>
      <c r="BG152" s="207">
        <f>IF(N152="zákl. prenesená",J152,0)</f>
        <v>0</v>
      </c>
      <c r="BH152" s="207">
        <f>IF(N152="zníž. prenesená",J152,0)</f>
        <v>0</v>
      </c>
      <c r="BI152" s="207">
        <f>IF(N152="nulová",J152,0)</f>
        <v>0</v>
      </c>
      <c r="BJ152" s="16" t="s">
        <v>146</v>
      </c>
      <c r="BK152" s="207">
        <f>ROUND(I152*H152,2)</f>
        <v>0</v>
      </c>
      <c r="BL152" s="16" t="s">
        <v>145</v>
      </c>
      <c r="BM152" s="206" t="s">
        <v>371</v>
      </c>
    </row>
    <row r="153" spans="1:65" s="12" customFormat="1" ht="22.9" customHeight="1">
      <c r="B153" s="178"/>
      <c r="C153" s="179"/>
      <c r="D153" s="180" t="s">
        <v>70</v>
      </c>
      <c r="E153" s="192" t="s">
        <v>242</v>
      </c>
      <c r="F153" s="192" t="s">
        <v>243</v>
      </c>
      <c r="G153" s="179"/>
      <c r="H153" s="179"/>
      <c r="I153" s="182"/>
      <c r="J153" s="193">
        <f>BK153</f>
        <v>0</v>
      </c>
      <c r="K153" s="179"/>
      <c r="L153" s="184"/>
      <c r="M153" s="185"/>
      <c r="N153" s="186"/>
      <c r="O153" s="186"/>
      <c r="P153" s="187">
        <f>P154</f>
        <v>0</v>
      </c>
      <c r="Q153" s="186"/>
      <c r="R153" s="187">
        <f>R154</f>
        <v>0</v>
      </c>
      <c r="S153" s="186"/>
      <c r="T153" s="188">
        <f>T154</f>
        <v>0</v>
      </c>
      <c r="AR153" s="189" t="s">
        <v>79</v>
      </c>
      <c r="AT153" s="190" t="s">
        <v>70</v>
      </c>
      <c r="AU153" s="190" t="s">
        <v>79</v>
      </c>
      <c r="AY153" s="189" t="s">
        <v>139</v>
      </c>
      <c r="BK153" s="191">
        <f>BK154</f>
        <v>0</v>
      </c>
    </row>
    <row r="154" spans="1:65" s="2" customFormat="1" ht="24.2" customHeight="1">
      <c r="A154" s="33"/>
      <c r="B154" s="34"/>
      <c r="C154" s="194" t="s">
        <v>234</v>
      </c>
      <c r="D154" s="194" t="s">
        <v>141</v>
      </c>
      <c r="E154" s="195" t="s">
        <v>245</v>
      </c>
      <c r="F154" s="196" t="s">
        <v>246</v>
      </c>
      <c r="G154" s="197" t="s">
        <v>184</v>
      </c>
      <c r="H154" s="198">
        <v>20.064</v>
      </c>
      <c r="I154" s="199"/>
      <c r="J154" s="200">
        <f>ROUND(I154*H154,2)</f>
        <v>0</v>
      </c>
      <c r="K154" s="201"/>
      <c r="L154" s="38"/>
      <c r="M154" s="242" t="s">
        <v>1</v>
      </c>
      <c r="N154" s="243" t="s">
        <v>37</v>
      </c>
      <c r="O154" s="244"/>
      <c r="P154" s="245">
        <f>O154*H154</f>
        <v>0</v>
      </c>
      <c r="Q154" s="245">
        <v>0</v>
      </c>
      <c r="R154" s="245">
        <f>Q154*H154</f>
        <v>0</v>
      </c>
      <c r="S154" s="245">
        <v>0</v>
      </c>
      <c r="T154" s="246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6" t="s">
        <v>145</v>
      </c>
      <c r="AT154" s="206" t="s">
        <v>141</v>
      </c>
      <c r="AU154" s="206" t="s">
        <v>146</v>
      </c>
      <c r="AY154" s="16" t="s">
        <v>139</v>
      </c>
      <c r="BE154" s="207">
        <f>IF(N154="základná",J154,0)</f>
        <v>0</v>
      </c>
      <c r="BF154" s="207">
        <f>IF(N154="znížená",J154,0)</f>
        <v>0</v>
      </c>
      <c r="BG154" s="207">
        <f>IF(N154="zákl. prenesená",J154,0)</f>
        <v>0</v>
      </c>
      <c r="BH154" s="207">
        <f>IF(N154="zníž. prenesená",J154,0)</f>
        <v>0</v>
      </c>
      <c r="BI154" s="207">
        <f>IF(N154="nulová",J154,0)</f>
        <v>0</v>
      </c>
      <c r="BJ154" s="16" t="s">
        <v>146</v>
      </c>
      <c r="BK154" s="207">
        <f>ROUND(I154*H154,2)</f>
        <v>0</v>
      </c>
      <c r="BL154" s="16" t="s">
        <v>145</v>
      </c>
      <c r="BM154" s="206" t="s">
        <v>372</v>
      </c>
    </row>
    <row r="155" spans="1:65" s="2" customFormat="1" ht="6.95" customHeight="1">
      <c r="A155" s="33"/>
      <c r="B155" s="57"/>
      <c r="C155" s="58"/>
      <c r="D155" s="58"/>
      <c r="E155" s="58"/>
      <c r="F155" s="58"/>
      <c r="G155" s="58"/>
      <c r="H155" s="58"/>
      <c r="I155" s="58"/>
      <c r="J155" s="58"/>
      <c r="K155" s="58"/>
      <c r="L155" s="38"/>
      <c r="M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</row>
  </sheetData>
  <sheetProtection algorithmName="SHA-512" hashValue="SKzdZmdscVcigV9/s2y15iHNlAr9oGNeFmKzBRyeaO+KG3ULYeaGQQ7J5R/tnoI2qsgUL3s0prc6WX4f5gfyag==" saltValue="QlnRlegu8IaJzfnWQpuRa7pm9ntOKazFFpJ2tPPDq9v66WSbEmO6RvwmnGiGbW+xg9Rcl8IHPDi/nflwAV6PTA==" spinCount="100000" sheet="1" objects="1" scenarios="1" formatColumns="0" formatRows="0" autoFilter="0"/>
  <autoFilter ref="C120:K15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98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373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ROUND(J122,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ROUND((SUM(BE122:BE161)),  2)</f>
        <v>0</v>
      </c>
      <c r="G33" s="128"/>
      <c r="H33" s="128"/>
      <c r="I33" s="129">
        <v>0.2</v>
      </c>
      <c r="J33" s="127">
        <f>ROUND(((SUM(BE122:BE161))*I33),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ROUND((SUM(BF122:BF161)),  2)</f>
        <v>0</v>
      </c>
      <c r="G34" s="128"/>
      <c r="H34" s="128"/>
      <c r="I34" s="129">
        <v>0.2</v>
      </c>
      <c r="J34" s="127">
        <f>ROUND(((SUM(BF122:BF161))*I34),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ROUND((SUM(BG122:BG161)),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ROUND((SUM(BH122:BH161)),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ROUND((SUM(BI122:BI161)),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07 - Pieskovisko čln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J122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J123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J124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J138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122</v>
      </c>
      <c r="E100" s="163"/>
      <c r="F100" s="163"/>
      <c r="G100" s="163"/>
      <c r="H100" s="163"/>
      <c r="I100" s="163"/>
      <c r="J100" s="164">
        <f>J146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123</v>
      </c>
      <c r="E101" s="163"/>
      <c r="F101" s="163"/>
      <c r="G101" s="163"/>
      <c r="H101" s="163"/>
      <c r="I101" s="163"/>
      <c r="J101" s="164">
        <f>J154</f>
        <v>0</v>
      </c>
      <c r="K101" s="161"/>
      <c r="L101" s="165"/>
    </row>
    <row r="102" spans="1:31" s="10" customFormat="1" ht="19.899999999999999" hidden="1" customHeight="1">
      <c r="B102" s="160"/>
      <c r="C102" s="161"/>
      <c r="D102" s="162" t="s">
        <v>124</v>
      </c>
      <c r="E102" s="163"/>
      <c r="F102" s="163"/>
      <c r="G102" s="163"/>
      <c r="H102" s="163"/>
      <c r="I102" s="163"/>
      <c r="J102" s="164">
        <f>J160</f>
        <v>0</v>
      </c>
      <c r="K102" s="161"/>
      <c r="L102" s="165"/>
    </row>
    <row r="103" spans="1:31" s="2" customFormat="1" ht="21.75" hidden="1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hidden="1" customHeight="1">
      <c r="A104" s="33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4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ht="11.25" hidden="1"/>
    <row r="106" spans="1:31" ht="11.25" hidden="1"/>
    <row r="107" spans="1:31" ht="11.25" hidden="1"/>
    <row r="108" spans="1:31" s="2" customFormat="1" ht="6.95" customHeight="1">
      <c r="A108" s="33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125</v>
      </c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15</v>
      </c>
      <c r="D111" s="35"/>
      <c r="E111" s="35"/>
      <c r="F111" s="35"/>
      <c r="G111" s="35"/>
      <c r="H111" s="35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98" t="str">
        <f>E7</f>
        <v>Inkkluzívne ihrisko Brezno</v>
      </c>
      <c r="F112" s="299"/>
      <c r="G112" s="299"/>
      <c r="H112" s="299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112</v>
      </c>
      <c r="D113" s="35"/>
      <c r="E113" s="35"/>
      <c r="F113" s="35"/>
      <c r="G113" s="35"/>
      <c r="H113" s="35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51" t="str">
        <f>E9</f>
        <v>07 - Pieskovisko čln</v>
      </c>
      <c r="F114" s="300"/>
      <c r="G114" s="300"/>
      <c r="H114" s="300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 xml:space="preserve"> </v>
      </c>
      <c r="G116" s="35"/>
      <c r="H116" s="35"/>
      <c r="I116" s="28" t="s">
        <v>21</v>
      </c>
      <c r="J116" s="69" t="str">
        <f>IF(J12="","",J12)</f>
        <v>Vyplň údaj</v>
      </c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22</v>
      </c>
      <c r="D118" s="35"/>
      <c r="E118" s="35"/>
      <c r="F118" s="26" t="str">
        <f>E15</f>
        <v xml:space="preserve"> </v>
      </c>
      <c r="G118" s="35"/>
      <c r="H118" s="35"/>
      <c r="I118" s="28" t="s">
        <v>27</v>
      </c>
      <c r="J118" s="31" t="str">
        <f>E21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25</v>
      </c>
      <c r="D119" s="35"/>
      <c r="E119" s="35"/>
      <c r="F119" s="26" t="str">
        <f>IF(E18="","",E18)</f>
        <v>Vyplň údaj</v>
      </c>
      <c r="G119" s="35"/>
      <c r="H119" s="35"/>
      <c r="I119" s="28" t="s">
        <v>29</v>
      </c>
      <c r="J119" s="31" t="str">
        <f>E24</f>
        <v xml:space="preserve"> </v>
      </c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54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66"/>
      <c r="B121" s="167"/>
      <c r="C121" s="168" t="s">
        <v>126</v>
      </c>
      <c r="D121" s="169" t="s">
        <v>56</v>
      </c>
      <c r="E121" s="169" t="s">
        <v>52</v>
      </c>
      <c r="F121" s="169" t="s">
        <v>53</v>
      </c>
      <c r="G121" s="169" t="s">
        <v>127</v>
      </c>
      <c r="H121" s="169" t="s">
        <v>128</v>
      </c>
      <c r="I121" s="169" t="s">
        <v>129</v>
      </c>
      <c r="J121" s="170" t="s">
        <v>116</v>
      </c>
      <c r="K121" s="171" t="s">
        <v>130</v>
      </c>
      <c r="L121" s="172"/>
      <c r="M121" s="78" t="s">
        <v>1</v>
      </c>
      <c r="N121" s="79" t="s">
        <v>35</v>
      </c>
      <c r="O121" s="79" t="s">
        <v>131</v>
      </c>
      <c r="P121" s="79" t="s">
        <v>132</v>
      </c>
      <c r="Q121" s="79" t="s">
        <v>133</v>
      </c>
      <c r="R121" s="79" t="s">
        <v>134</v>
      </c>
      <c r="S121" s="79" t="s">
        <v>135</v>
      </c>
      <c r="T121" s="80" t="s">
        <v>136</v>
      </c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</row>
    <row r="122" spans="1:65" s="2" customFormat="1" ht="22.9" customHeight="1">
      <c r="A122" s="33"/>
      <c r="B122" s="34"/>
      <c r="C122" s="85" t="s">
        <v>117</v>
      </c>
      <c r="D122" s="35"/>
      <c r="E122" s="35"/>
      <c r="F122" s="35"/>
      <c r="G122" s="35"/>
      <c r="H122" s="35"/>
      <c r="I122" s="35"/>
      <c r="J122" s="173">
        <f>BK122</f>
        <v>0</v>
      </c>
      <c r="K122" s="35"/>
      <c r="L122" s="38"/>
      <c r="M122" s="81"/>
      <c r="N122" s="174"/>
      <c r="O122" s="82"/>
      <c r="P122" s="175">
        <f>P123</f>
        <v>0</v>
      </c>
      <c r="Q122" s="82"/>
      <c r="R122" s="175">
        <f>R123</f>
        <v>18.16897019</v>
      </c>
      <c r="S122" s="82"/>
      <c r="T122" s="176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70</v>
      </c>
      <c r="AU122" s="16" t="s">
        <v>118</v>
      </c>
      <c r="BK122" s="177">
        <f>BK123</f>
        <v>0</v>
      </c>
    </row>
    <row r="123" spans="1:65" s="12" customFormat="1" ht="25.9" customHeight="1">
      <c r="B123" s="178"/>
      <c r="C123" s="179"/>
      <c r="D123" s="180" t="s">
        <v>70</v>
      </c>
      <c r="E123" s="181" t="s">
        <v>137</v>
      </c>
      <c r="F123" s="181" t="s">
        <v>138</v>
      </c>
      <c r="G123" s="179"/>
      <c r="H123" s="179"/>
      <c r="I123" s="182"/>
      <c r="J123" s="183">
        <f>BK123</f>
        <v>0</v>
      </c>
      <c r="K123" s="179"/>
      <c r="L123" s="184"/>
      <c r="M123" s="185"/>
      <c r="N123" s="186"/>
      <c r="O123" s="186"/>
      <c r="P123" s="187">
        <f>P124+P138+P146+P154+P160</f>
        <v>0</v>
      </c>
      <c r="Q123" s="186"/>
      <c r="R123" s="187">
        <f>R124+R138+R146+R154+R160</f>
        <v>18.16897019</v>
      </c>
      <c r="S123" s="186"/>
      <c r="T123" s="188">
        <f>T124+T138+T146+T154+T160</f>
        <v>0</v>
      </c>
      <c r="AR123" s="189" t="s">
        <v>79</v>
      </c>
      <c r="AT123" s="190" t="s">
        <v>70</v>
      </c>
      <c r="AU123" s="190" t="s">
        <v>71</v>
      </c>
      <c r="AY123" s="189" t="s">
        <v>139</v>
      </c>
      <c r="BK123" s="191">
        <f>BK124+BK138+BK146+BK154+BK160</f>
        <v>0</v>
      </c>
    </row>
    <row r="124" spans="1:65" s="12" customFormat="1" ht="22.9" customHeight="1">
      <c r="B124" s="178"/>
      <c r="C124" s="179"/>
      <c r="D124" s="180" t="s">
        <v>70</v>
      </c>
      <c r="E124" s="192" t="s">
        <v>79</v>
      </c>
      <c r="F124" s="192" t="s">
        <v>140</v>
      </c>
      <c r="G124" s="179"/>
      <c r="H124" s="179"/>
      <c r="I124" s="182"/>
      <c r="J124" s="193">
        <f>BK124</f>
        <v>0</v>
      </c>
      <c r="K124" s="179"/>
      <c r="L124" s="184"/>
      <c r="M124" s="185"/>
      <c r="N124" s="186"/>
      <c r="O124" s="186"/>
      <c r="P124" s="187">
        <f>SUM(P125:P137)</f>
        <v>0</v>
      </c>
      <c r="Q124" s="186"/>
      <c r="R124" s="187">
        <f>SUM(R125:R137)</f>
        <v>0</v>
      </c>
      <c r="S124" s="186"/>
      <c r="T124" s="188">
        <f>SUM(T125:T137)</f>
        <v>0</v>
      </c>
      <c r="AR124" s="189" t="s">
        <v>79</v>
      </c>
      <c r="AT124" s="190" t="s">
        <v>70</v>
      </c>
      <c r="AU124" s="190" t="s">
        <v>79</v>
      </c>
      <c r="AY124" s="189" t="s">
        <v>139</v>
      </c>
      <c r="BK124" s="191">
        <f>SUM(BK125:BK137)</f>
        <v>0</v>
      </c>
    </row>
    <row r="125" spans="1:65" s="2" customFormat="1" ht="33" customHeight="1">
      <c r="A125" s="33"/>
      <c r="B125" s="34"/>
      <c r="C125" s="194" t="s">
        <v>79</v>
      </c>
      <c r="D125" s="194" t="s">
        <v>141</v>
      </c>
      <c r="E125" s="195" t="s">
        <v>142</v>
      </c>
      <c r="F125" s="196" t="s">
        <v>143</v>
      </c>
      <c r="G125" s="197" t="s">
        <v>144</v>
      </c>
      <c r="H125" s="198">
        <v>6.1769999999999996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37</v>
      </c>
      <c r="O125" s="74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145</v>
      </c>
      <c r="AT125" s="206" t="s">
        <v>141</v>
      </c>
      <c r="AU125" s="206" t="s">
        <v>146</v>
      </c>
      <c r="AY125" s="16" t="s">
        <v>139</v>
      </c>
      <c r="BE125" s="207">
        <f>IF(N125="základná",J125,0)</f>
        <v>0</v>
      </c>
      <c r="BF125" s="207">
        <f>IF(N125="znížená",J125,0)</f>
        <v>0</v>
      </c>
      <c r="BG125" s="207">
        <f>IF(N125="zákl. prenesená",J125,0)</f>
        <v>0</v>
      </c>
      <c r="BH125" s="207">
        <f>IF(N125="zníž. prenesená",J125,0)</f>
        <v>0</v>
      </c>
      <c r="BI125" s="207">
        <f>IF(N125="nulová",J125,0)</f>
        <v>0</v>
      </c>
      <c r="BJ125" s="16" t="s">
        <v>146</v>
      </c>
      <c r="BK125" s="207">
        <f>ROUND(I125*H125,2)</f>
        <v>0</v>
      </c>
      <c r="BL125" s="16" t="s">
        <v>145</v>
      </c>
      <c r="BM125" s="206" t="s">
        <v>374</v>
      </c>
    </row>
    <row r="126" spans="1:65" s="13" customFormat="1" ht="11.25">
      <c r="B126" s="208"/>
      <c r="C126" s="209"/>
      <c r="D126" s="210" t="s">
        <v>148</v>
      </c>
      <c r="E126" s="211" t="s">
        <v>1</v>
      </c>
      <c r="F126" s="212" t="s">
        <v>375</v>
      </c>
      <c r="G126" s="209"/>
      <c r="H126" s="213">
        <v>6.1769999999999996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148</v>
      </c>
      <c r="AU126" s="219" t="s">
        <v>146</v>
      </c>
      <c r="AV126" s="13" t="s">
        <v>146</v>
      </c>
      <c r="AW126" s="13" t="s">
        <v>28</v>
      </c>
      <c r="AX126" s="13" t="s">
        <v>79</v>
      </c>
      <c r="AY126" s="219" t="s">
        <v>139</v>
      </c>
    </row>
    <row r="127" spans="1:65" s="2" customFormat="1" ht="24.2" customHeight="1">
      <c r="A127" s="33"/>
      <c r="B127" s="34"/>
      <c r="C127" s="194" t="s">
        <v>146</v>
      </c>
      <c r="D127" s="194" t="s">
        <v>141</v>
      </c>
      <c r="E127" s="195" t="s">
        <v>152</v>
      </c>
      <c r="F127" s="196" t="s">
        <v>153</v>
      </c>
      <c r="G127" s="197" t="s">
        <v>144</v>
      </c>
      <c r="H127" s="198">
        <v>3.0880000000000001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37</v>
      </c>
      <c r="O127" s="7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145</v>
      </c>
      <c r="AT127" s="206" t="s">
        <v>141</v>
      </c>
      <c r="AU127" s="206" t="s">
        <v>146</v>
      </c>
      <c r="AY127" s="16" t="s">
        <v>139</v>
      </c>
      <c r="BE127" s="207">
        <f>IF(N127="základná",J127,0)</f>
        <v>0</v>
      </c>
      <c r="BF127" s="207">
        <f>IF(N127="znížená",J127,0)</f>
        <v>0</v>
      </c>
      <c r="BG127" s="207">
        <f>IF(N127="zákl. prenesená",J127,0)</f>
        <v>0</v>
      </c>
      <c r="BH127" s="207">
        <f>IF(N127="zníž. prenesená",J127,0)</f>
        <v>0</v>
      </c>
      <c r="BI127" s="207">
        <f>IF(N127="nulová",J127,0)</f>
        <v>0</v>
      </c>
      <c r="BJ127" s="16" t="s">
        <v>146</v>
      </c>
      <c r="BK127" s="207">
        <f>ROUND(I127*H127,2)</f>
        <v>0</v>
      </c>
      <c r="BL127" s="16" t="s">
        <v>145</v>
      </c>
      <c r="BM127" s="206" t="s">
        <v>376</v>
      </c>
    </row>
    <row r="128" spans="1:65" s="13" customFormat="1" ht="11.25">
      <c r="B128" s="208"/>
      <c r="C128" s="209"/>
      <c r="D128" s="210" t="s">
        <v>148</v>
      </c>
      <c r="E128" s="211" t="s">
        <v>1</v>
      </c>
      <c r="F128" s="212" t="s">
        <v>377</v>
      </c>
      <c r="G128" s="209"/>
      <c r="H128" s="213">
        <v>3.0880000000000001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148</v>
      </c>
      <c r="AU128" s="219" t="s">
        <v>146</v>
      </c>
      <c r="AV128" s="13" t="s">
        <v>146</v>
      </c>
      <c r="AW128" s="13" t="s">
        <v>28</v>
      </c>
      <c r="AX128" s="13" t="s">
        <v>79</v>
      </c>
      <c r="AY128" s="219" t="s">
        <v>139</v>
      </c>
    </row>
    <row r="129" spans="1:65" s="2" customFormat="1" ht="24.2" customHeight="1">
      <c r="A129" s="33"/>
      <c r="B129" s="34"/>
      <c r="C129" s="194" t="s">
        <v>157</v>
      </c>
      <c r="D129" s="194" t="s">
        <v>141</v>
      </c>
      <c r="E129" s="195" t="s">
        <v>158</v>
      </c>
      <c r="F129" s="196" t="s">
        <v>159</v>
      </c>
      <c r="G129" s="197" t="s">
        <v>144</v>
      </c>
      <c r="H129" s="198">
        <v>3.0880000000000001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>IF(N129="základná",J129,0)</f>
        <v>0</v>
      </c>
      <c r="BF129" s="207">
        <f>IF(N129="znížená",J129,0)</f>
        <v>0</v>
      </c>
      <c r="BG129" s="207">
        <f>IF(N129="zákl. prenesená",J129,0)</f>
        <v>0</v>
      </c>
      <c r="BH129" s="207">
        <f>IF(N129="zníž. prenesená",J129,0)</f>
        <v>0</v>
      </c>
      <c r="BI129" s="207">
        <f>IF(N129="nulová",J129,0)</f>
        <v>0</v>
      </c>
      <c r="BJ129" s="16" t="s">
        <v>146</v>
      </c>
      <c r="BK129" s="207">
        <f>ROUND(I129*H129,2)</f>
        <v>0</v>
      </c>
      <c r="BL129" s="16" t="s">
        <v>145</v>
      </c>
      <c r="BM129" s="206" t="s">
        <v>378</v>
      </c>
    </row>
    <row r="130" spans="1:65" s="2" customFormat="1" ht="21.75" customHeight="1">
      <c r="A130" s="33"/>
      <c r="B130" s="34"/>
      <c r="C130" s="194" t="s">
        <v>145</v>
      </c>
      <c r="D130" s="194" t="s">
        <v>141</v>
      </c>
      <c r="E130" s="195" t="s">
        <v>161</v>
      </c>
      <c r="F130" s="196" t="s">
        <v>162</v>
      </c>
      <c r="G130" s="197" t="s">
        <v>144</v>
      </c>
      <c r="H130" s="198">
        <v>1.2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37</v>
      </c>
      <c r="O130" s="74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145</v>
      </c>
      <c r="AT130" s="206" t="s">
        <v>141</v>
      </c>
      <c r="AU130" s="206" t="s">
        <v>146</v>
      </c>
      <c r="AY130" s="16" t="s">
        <v>139</v>
      </c>
      <c r="BE130" s="207">
        <f>IF(N130="základná",J130,0)</f>
        <v>0</v>
      </c>
      <c r="BF130" s="207">
        <f>IF(N130="znížená",J130,0)</f>
        <v>0</v>
      </c>
      <c r="BG130" s="207">
        <f>IF(N130="zákl. prenesená",J130,0)</f>
        <v>0</v>
      </c>
      <c r="BH130" s="207">
        <f>IF(N130="zníž. prenesená",J130,0)</f>
        <v>0</v>
      </c>
      <c r="BI130" s="207">
        <f>IF(N130="nulová",J130,0)</f>
        <v>0</v>
      </c>
      <c r="BJ130" s="16" t="s">
        <v>146</v>
      </c>
      <c r="BK130" s="207">
        <f>ROUND(I130*H130,2)</f>
        <v>0</v>
      </c>
      <c r="BL130" s="16" t="s">
        <v>145</v>
      </c>
      <c r="BM130" s="206" t="s">
        <v>379</v>
      </c>
    </row>
    <row r="131" spans="1:65" s="13" customFormat="1" ht="11.25">
      <c r="B131" s="208"/>
      <c r="C131" s="209"/>
      <c r="D131" s="210" t="s">
        <v>148</v>
      </c>
      <c r="E131" s="211" t="s">
        <v>1</v>
      </c>
      <c r="F131" s="212" t="s">
        <v>380</v>
      </c>
      <c r="G131" s="209"/>
      <c r="H131" s="213">
        <v>1.2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148</v>
      </c>
      <c r="AU131" s="219" t="s">
        <v>146</v>
      </c>
      <c r="AV131" s="13" t="s">
        <v>146</v>
      </c>
      <c r="AW131" s="13" t="s">
        <v>28</v>
      </c>
      <c r="AX131" s="13" t="s">
        <v>79</v>
      </c>
      <c r="AY131" s="219" t="s">
        <v>139</v>
      </c>
    </row>
    <row r="132" spans="1:65" s="2" customFormat="1" ht="24.2" customHeight="1">
      <c r="A132" s="33"/>
      <c r="B132" s="34"/>
      <c r="C132" s="194" t="s">
        <v>165</v>
      </c>
      <c r="D132" s="194" t="s">
        <v>141</v>
      </c>
      <c r="E132" s="195" t="s">
        <v>166</v>
      </c>
      <c r="F132" s="196" t="s">
        <v>167</v>
      </c>
      <c r="G132" s="197" t="s">
        <v>144</v>
      </c>
      <c r="H132" s="198">
        <v>1.2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37</v>
      </c>
      <c r="O132" s="74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145</v>
      </c>
      <c r="AT132" s="206" t="s">
        <v>141</v>
      </c>
      <c r="AU132" s="206" t="s">
        <v>146</v>
      </c>
      <c r="AY132" s="16" t="s">
        <v>139</v>
      </c>
      <c r="BE132" s="207">
        <f>IF(N132="základná",J132,0)</f>
        <v>0</v>
      </c>
      <c r="BF132" s="207">
        <f>IF(N132="znížená",J132,0)</f>
        <v>0</v>
      </c>
      <c r="BG132" s="207">
        <f>IF(N132="zákl. prenesená",J132,0)</f>
        <v>0</v>
      </c>
      <c r="BH132" s="207">
        <f>IF(N132="zníž. prenesená",J132,0)</f>
        <v>0</v>
      </c>
      <c r="BI132" s="207">
        <f>IF(N132="nulová",J132,0)</f>
        <v>0</v>
      </c>
      <c r="BJ132" s="16" t="s">
        <v>146</v>
      </c>
      <c r="BK132" s="207">
        <f>ROUND(I132*H132,2)</f>
        <v>0</v>
      </c>
      <c r="BL132" s="16" t="s">
        <v>145</v>
      </c>
      <c r="BM132" s="206" t="s">
        <v>381</v>
      </c>
    </row>
    <row r="133" spans="1:65" s="2" customFormat="1" ht="24.2" customHeight="1">
      <c r="A133" s="33"/>
      <c r="B133" s="34"/>
      <c r="C133" s="194" t="s">
        <v>169</v>
      </c>
      <c r="D133" s="194" t="s">
        <v>141</v>
      </c>
      <c r="E133" s="195" t="s">
        <v>170</v>
      </c>
      <c r="F133" s="196" t="s">
        <v>171</v>
      </c>
      <c r="G133" s="197" t="s">
        <v>144</v>
      </c>
      <c r="H133" s="198">
        <v>4.2880000000000003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37</v>
      </c>
      <c r="O133" s="74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>IF(N133="základná",J133,0)</f>
        <v>0</v>
      </c>
      <c r="BF133" s="207">
        <f>IF(N133="znížená",J133,0)</f>
        <v>0</v>
      </c>
      <c r="BG133" s="207">
        <f>IF(N133="zákl. prenesená",J133,0)</f>
        <v>0</v>
      </c>
      <c r="BH133" s="207">
        <f>IF(N133="zníž. prenesená",J133,0)</f>
        <v>0</v>
      </c>
      <c r="BI133" s="207">
        <f>IF(N133="nulová",J133,0)</f>
        <v>0</v>
      </c>
      <c r="BJ133" s="16" t="s">
        <v>146</v>
      </c>
      <c r="BK133" s="207">
        <f>ROUND(I133*H133,2)</f>
        <v>0</v>
      </c>
      <c r="BL133" s="16" t="s">
        <v>145</v>
      </c>
      <c r="BM133" s="206" t="s">
        <v>382</v>
      </c>
    </row>
    <row r="134" spans="1:65" s="2" customFormat="1" ht="33" customHeight="1">
      <c r="A134" s="33"/>
      <c r="B134" s="34"/>
      <c r="C134" s="194" t="s">
        <v>173</v>
      </c>
      <c r="D134" s="194" t="s">
        <v>141</v>
      </c>
      <c r="E134" s="195" t="s">
        <v>174</v>
      </c>
      <c r="F134" s="196" t="s">
        <v>175</v>
      </c>
      <c r="G134" s="197" t="s">
        <v>144</v>
      </c>
      <c r="H134" s="198">
        <v>4.2880000000000003</v>
      </c>
      <c r="I134" s="199"/>
      <c r="J134" s="200">
        <f>ROUND(I134*H134,2)</f>
        <v>0</v>
      </c>
      <c r="K134" s="201"/>
      <c r="L134" s="38"/>
      <c r="M134" s="202" t="s">
        <v>1</v>
      </c>
      <c r="N134" s="203" t="s">
        <v>37</v>
      </c>
      <c r="O134" s="74"/>
      <c r="P134" s="204">
        <f>O134*H134</f>
        <v>0</v>
      </c>
      <c r="Q134" s="204">
        <v>0</v>
      </c>
      <c r="R134" s="204">
        <f>Q134*H134</f>
        <v>0</v>
      </c>
      <c r="S134" s="204">
        <v>0</v>
      </c>
      <c r="T134" s="20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6" t="s">
        <v>145</v>
      </c>
      <c r="AT134" s="206" t="s">
        <v>141</v>
      </c>
      <c r="AU134" s="206" t="s">
        <v>146</v>
      </c>
      <c r="AY134" s="16" t="s">
        <v>139</v>
      </c>
      <c r="BE134" s="207">
        <f>IF(N134="základná",J134,0)</f>
        <v>0</v>
      </c>
      <c r="BF134" s="207">
        <f>IF(N134="znížená",J134,0)</f>
        <v>0</v>
      </c>
      <c r="BG134" s="207">
        <f>IF(N134="zákl. prenesená",J134,0)</f>
        <v>0</v>
      </c>
      <c r="BH134" s="207">
        <f>IF(N134="zníž. prenesená",J134,0)</f>
        <v>0</v>
      </c>
      <c r="BI134" s="207">
        <f>IF(N134="nulová",J134,0)</f>
        <v>0</v>
      </c>
      <c r="BJ134" s="16" t="s">
        <v>146</v>
      </c>
      <c r="BK134" s="207">
        <f>ROUND(I134*H134,2)</f>
        <v>0</v>
      </c>
      <c r="BL134" s="16" t="s">
        <v>145</v>
      </c>
      <c r="BM134" s="206" t="s">
        <v>383</v>
      </c>
    </row>
    <row r="135" spans="1:65" s="2" customFormat="1" ht="16.5" customHeight="1">
      <c r="A135" s="33"/>
      <c r="B135" s="34"/>
      <c r="C135" s="194" t="s">
        <v>177</v>
      </c>
      <c r="D135" s="194" t="s">
        <v>141</v>
      </c>
      <c r="E135" s="195" t="s">
        <v>178</v>
      </c>
      <c r="F135" s="196" t="s">
        <v>179</v>
      </c>
      <c r="G135" s="197" t="s">
        <v>144</v>
      </c>
      <c r="H135" s="198">
        <v>4.2880000000000003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37</v>
      </c>
      <c r="O135" s="74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>IF(N135="základná",J135,0)</f>
        <v>0</v>
      </c>
      <c r="BF135" s="207">
        <f>IF(N135="znížená",J135,0)</f>
        <v>0</v>
      </c>
      <c r="BG135" s="207">
        <f>IF(N135="zákl. prenesená",J135,0)</f>
        <v>0</v>
      </c>
      <c r="BH135" s="207">
        <f>IF(N135="zníž. prenesená",J135,0)</f>
        <v>0</v>
      </c>
      <c r="BI135" s="207">
        <f>IF(N135="nulová",J135,0)</f>
        <v>0</v>
      </c>
      <c r="BJ135" s="16" t="s">
        <v>146</v>
      </c>
      <c r="BK135" s="207">
        <f>ROUND(I135*H135,2)</f>
        <v>0</v>
      </c>
      <c r="BL135" s="16" t="s">
        <v>145</v>
      </c>
      <c r="BM135" s="206" t="s">
        <v>384</v>
      </c>
    </row>
    <row r="136" spans="1:65" s="2" customFormat="1" ht="24.2" customHeight="1">
      <c r="A136" s="33"/>
      <c r="B136" s="34"/>
      <c r="C136" s="194" t="s">
        <v>181</v>
      </c>
      <c r="D136" s="194" t="s">
        <v>141</v>
      </c>
      <c r="E136" s="195" t="s">
        <v>182</v>
      </c>
      <c r="F136" s="196" t="s">
        <v>183</v>
      </c>
      <c r="G136" s="197" t="s">
        <v>184</v>
      </c>
      <c r="H136" s="198">
        <v>7.29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37</v>
      </c>
      <c r="O136" s="74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145</v>
      </c>
      <c r="AT136" s="206" t="s">
        <v>141</v>
      </c>
      <c r="AU136" s="206" t="s">
        <v>146</v>
      </c>
      <c r="AY136" s="16" t="s">
        <v>139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6" t="s">
        <v>146</v>
      </c>
      <c r="BK136" s="207">
        <f>ROUND(I136*H136,2)</f>
        <v>0</v>
      </c>
      <c r="BL136" s="16" t="s">
        <v>145</v>
      </c>
      <c r="BM136" s="206" t="s">
        <v>385</v>
      </c>
    </row>
    <row r="137" spans="1:65" s="13" customFormat="1" ht="11.25">
      <c r="B137" s="208"/>
      <c r="C137" s="209"/>
      <c r="D137" s="210" t="s">
        <v>148</v>
      </c>
      <c r="E137" s="211" t="s">
        <v>1</v>
      </c>
      <c r="F137" s="212" t="s">
        <v>386</v>
      </c>
      <c r="G137" s="209"/>
      <c r="H137" s="213">
        <v>7.29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148</v>
      </c>
      <c r="AU137" s="219" t="s">
        <v>146</v>
      </c>
      <c r="AV137" s="13" t="s">
        <v>146</v>
      </c>
      <c r="AW137" s="13" t="s">
        <v>28</v>
      </c>
      <c r="AX137" s="13" t="s">
        <v>79</v>
      </c>
      <c r="AY137" s="219" t="s">
        <v>139</v>
      </c>
    </row>
    <row r="138" spans="1:65" s="12" customFormat="1" ht="22.9" customHeight="1">
      <c r="B138" s="178"/>
      <c r="C138" s="179"/>
      <c r="D138" s="180" t="s">
        <v>70</v>
      </c>
      <c r="E138" s="192" t="s">
        <v>146</v>
      </c>
      <c r="F138" s="192" t="s">
        <v>187</v>
      </c>
      <c r="G138" s="179"/>
      <c r="H138" s="179"/>
      <c r="I138" s="182"/>
      <c r="J138" s="193">
        <f>BK138</f>
        <v>0</v>
      </c>
      <c r="K138" s="179"/>
      <c r="L138" s="184"/>
      <c r="M138" s="185"/>
      <c r="N138" s="186"/>
      <c r="O138" s="186"/>
      <c r="P138" s="187">
        <f>SUM(P139:P145)</f>
        <v>0</v>
      </c>
      <c r="Q138" s="186"/>
      <c r="R138" s="187">
        <f>SUM(R139:R145)</f>
        <v>2.69402739</v>
      </c>
      <c r="S138" s="186"/>
      <c r="T138" s="188">
        <f>SUM(T139:T145)</f>
        <v>0</v>
      </c>
      <c r="AR138" s="189" t="s">
        <v>79</v>
      </c>
      <c r="AT138" s="190" t="s">
        <v>70</v>
      </c>
      <c r="AU138" s="190" t="s">
        <v>79</v>
      </c>
      <c r="AY138" s="189" t="s">
        <v>139</v>
      </c>
      <c r="BK138" s="191">
        <f>SUM(BK139:BK145)</f>
        <v>0</v>
      </c>
    </row>
    <row r="139" spans="1:65" s="2" customFormat="1" ht="16.5" customHeight="1">
      <c r="A139" s="33"/>
      <c r="B139" s="34"/>
      <c r="C139" s="194" t="s">
        <v>105</v>
      </c>
      <c r="D139" s="194" t="s">
        <v>141</v>
      </c>
      <c r="E139" s="195" t="s">
        <v>188</v>
      </c>
      <c r="F139" s="196" t="s">
        <v>189</v>
      </c>
      <c r="G139" s="197" t="s">
        <v>144</v>
      </c>
      <c r="H139" s="198">
        <v>1.2</v>
      </c>
      <c r="I139" s="199"/>
      <c r="J139" s="200">
        <f>ROUND(I139*H139,2)</f>
        <v>0</v>
      </c>
      <c r="K139" s="201"/>
      <c r="L139" s="38"/>
      <c r="M139" s="202" t="s">
        <v>1</v>
      </c>
      <c r="N139" s="203" t="s">
        <v>37</v>
      </c>
      <c r="O139" s="74"/>
      <c r="P139" s="204">
        <f>O139*H139</f>
        <v>0</v>
      </c>
      <c r="Q139" s="204">
        <v>2.23543</v>
      </c>
      <c r="R139" s="204">
        <f>Q139*H139</f>
        <v>2.6825160000000001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145</v>
      </c>
      <c r="AT139" s="206" t="s">
        <v>141</v>
      </c>
      <c r="AU139" s="206" t="s">
        <v>146</v>
      </c>
      <c r="AY139" s="16" t="s">
        <v>139</v>
      </c>
      <c r="BE139" s="207">
        <f>IF(N139="základná",J139,0)</f>
        <v>0</v>
      </c>
      <c r="BF139" s="207">
        <f>IF(N139="znížená",J139,0)</f>
        <v>0</v>
      </c>
      <c r="BG139" s="207">
        <f>IF(N139="zákl. prenesená",J139,0)</f>
        <v>0</v>
      </c>
      <c r="BH139" s="207">
        <f>IF(N139="zníž. prenesená",J139,0)</f>
        <v>0</v>
      </c>
      <c r="BI139" s="207">
        <f>IF(N139="nulová",J139,0)</f>
        <v>0</v>
      </c>
      <c r="BJ139" s="16" t="s">
        <v>146</v>
      </c>
      <c r="BK139" s="207">
        <f>ROUND(I139*H139,2)</f>
        <v>0</v>
      </c>
      <c r="BL139" s="16" t="s">
        <v>145</v>
      </c>
      <c r="BM139" s="206" t="s">
        <v>387</v>
      </c>
    </row>
    <row r="140" spans="1:65" s="13" customFormat="1" ht="11.25">
      <c r="B140" s="208"/>
      <c r="C140" s="209"/>
      <c r="D140" s="210" t="s">
        <v>148</v>
      </c>
      <c r="E140" s="211" t="s">
        <v>1</v>
      </c>
      <c r="F140" s="212" t="s">
        <v>380</v>
      </c>
      <c r="G140" s="209"/>
      <c r="H140" s="213">
        <v>1.2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148</v>
      </c>
      <c r="AU140" s="219" t="s">
        <v>146</v>
      </c>
      <c r="AV140" s="13" t="s">
        <v>146</v>
      </c>
      <c r="AW140" s="13" t="s">
        <v>28</v>
      </c>
      <c r="AX140" s="13" t="s">
        <v>79</v>
      </c>
      <c r="AY140" s="219" t="s">
        <v>139</v>
      </c>
    </row>
    <row r="141" spans="1:65" s="2" customFormat="1" ht="24.2" customHeight="1">
      <c r="A141" s="33"/>
      <c r="B141" s="34"/>
      <c r="C141" s="194" t="s">
        <v>108</v>
      </c>
      <c r="D141" s="194" t="s">
        <v>141</v>
      </c>
      <c r="E141" s="195" t="s">
        <v>191</v>
      </c>
      <c r="F141" s="196" t="s">
        <v>192</v>
      </c>
      <c r="G141" s="197" t="s">
        <v>193</v>
      </c>
      <c r="H141" s="198">
        <v>34.883000000000003</v>
      </c>
      <c r="I141" s="199"/>
      <c r="J141" s="200">
        <f>ROUND(I141*H141,2)</f>
        <v>0</v>
      </c>
      <c r="K141" s="201"/>
      <c r="L141" s="38"/>
      <c r="M141" s="202" t="s">
        <v>1</v>
      </c>
      <c r="N141" s="203" t="s">
        <v>37</v>
      </c>
      <c r="O141" s="74"/>
      <c r="P141" s="204">
        <f>O141*H141</f>
        <v>0</v>
      </c>
      <c r="Q141" s="204">
        <v>3.0000000000000001E-5</v>
      </c>
      <c r="R141" s="204">
        <f>Q141*H141</f>
        <v>1.0464900000000002E-3</v>
      </c>
      <c r="S141" s="204">
        <v>0</v>
      </c>
      <c r="T141" s="20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145</v>
      </c>
      <c r="AT141" s="206" t="s">
        <v>141</v>
      </c>
      <c r="AU141" s="206" t="s">
        <v>146</v>
      </c>
      <c r="AY141" s="16" t="s">
        <v>139</v>
      </c>
      <c r="BE141" s="207">
        <f>IF(N141="základná",J141,0)</f>
        <v>0</v>
      </c>
      <c r="BF141" s="207">
        <f>IF(N141="znížená",J141,0)</f>
        <v>0</v>
      </c>
      <c r="BG141" s="207">
        <f>IF(N141="zákl. prenesená",J141,0)</f>
        <v>0</v>
      </c>
      <c r="BH141" s="207">
        <f>IF(N141="zníž. prenesená",J141,0)</f>
        <v>0</v>
      </c>
      <c r="BI141" s="207">
        <f>IF(N141="nulová",J141,0)</f>
        <v>0</v>
      </c>
      <c r="BJ141" s="16" t="s">
        <v>146</v>
      </c>
      <c r="BK141" s="207">
        <f>ROUND(I141*H141,2)</f>
        <v>0</v>
      </c>
      <c r="BL141" s="16" t="s">
        <v>145</v>
      </c>
      <c r="BM141" s="206" t="s">
        <v>388</v>
      </c>
    </row>
    <row r="142" spans="1:65" s="13" customFormat="1" ht="11.25">
      <c r="B142" s="208"/>
      <c r="C142" s="209"/>
      <c r="D142" s="210" t="s">
        <v>148</v>
      </c>
      <c r="E142" s="211" t="s">
        <v>1</v>
      </c>
      <c r="F142" s="212" t="s">
        <v>389</v>
      </c>
      <c r="G142" s="209"/>
      <c r="H142" s="213">
        <v>30.882999999999999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148</v>
      </c>
      <c r="AU142" s="219" t="s">
        <v>146</v>
      </c>
      <c r="AV142" s="13" t="s">
        <v>146</v>
      </c>
      <c r="AW142" s="13" t="s">
        <v>28</v>
      </c>
      <c r="AX142" s="13" t="s">
        <v>71</v>
      </c>
      <c r="AY142" s="219" t="s">
        <v>139</v>
      </c>
    </row>
    <row r="143" spans="1:65" s="13" customFormat="1" ht="11.25">
      <c r="B143" s="208"/>
      <c r="C143" s="209"/>
      <c r="D143" s="210" t="s">
        <v>148</v>
      </c>
      <c r="E143" s="211" t="s">
        <v>1</v>
      </c>
      <c r="F143" s="212" t="s">
        <v>390</v>
      </c>
      <c r="G143" s="209"/>
      <c r="H143" s="213">
        <v>4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148</v>
      </c>
      <c r="AU143" s="219" t="s">
        <v>146</v>
      </c>
      <c r="AV143" s="13" t="s">
        <v>146</v>
      </c>
      <c r="AW143" s="13" t="s">
        <v>28</v>
      </c>
      <c r="AX143" s="13" t="s">
        <v>71</v>
      </c>
      <c r="AY143" s="219" t="s">
        <v>139</v>
      </c>
    </row>
    <row r="144" spans="1:65" s="14" customFormat="1" ht="11.25">
      <c r="B144" s="220"/>
      <c r="C144" s="221"/>
      <c r="D144" s="210" t="s">
        <v>148</v>
      </c>
      <c r="E144" s="222" t="s">
        <v>1</v>
      </c>
      <c r="F144" s="223" t="s">
        <v>151</v>
      </c>
      <c r="G144" s="221"/>
      <c r="H144" s="224">
        <v>34.882999999999996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148</v>
      </c>
      <c r="AU144" s="230" t="s">
        <v>146</v>
      </c>
      <c r="AV144" s="14" t="s">
        <v>145</v>
      </c>
      <c r="AW144" s="14" t="s">
        <v>28</v>
      </c>
      <c r="AX144" s="14" t="s">
        <v>79</v>
      </c>
      <c r="AY144" s="230" t="s">
        <v>139</v>
      </c>
    </row>
    <row r="145" spans="1:65" s="2" customFormat="1" ht="16.5" customHeight="1">
      <c r="A145" s="33"/>
      <c r="B145" s="34"/>
      <c r="C145" s="231" t="s">
        <v>197</v>
      </c>
      <c r="D145" s="231" t="s">
        <v>198</v>
      </c>
      <c r="E145" s="232" t="s">
        <v>199</v>
      </c>
      <c r="F145" s="233" t="s">
        <v>200</v>
      </c>
      <c r="G145" s="234" t="s">
        <v>193</v>
      </c>
      <c r="H145" s="235">
        <v>34.883000000000003</v>
      </c>
      <c r="I145" s="236"/>
      <c r="J145" s="237">
        <f>ROUND(I145*H145,2)</f>
        <v>0</v>
      </c>
      <c r="K145" s="238"/>
      <c r="L145" s="239"/>
      <c r="M145" s="240" t="s">
        <v>1</v>
      </c>
      <c r="N145" s="241" t="s">
        <v>37</v>
      </c>
      <c r="O145" s="74"/>
      <c r="P145" s="204">
        <f>O145*H145</f>
        <v>0</v>
      </c>
      <c r="Q145" s="204">
        <v>2.9999999999999997E-4</v>
      </c>
      <c r="R145" s="204">
        <f>Q145*H145</f>
        <v>1.0464899999999999E-2</v>
      </c>
      <c r="S145" s="204">
        <v>0</v>
      </c>
      <c r="T145" s="20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177</v>
      </c>
      <c r="AT145" s="206" t="s">
        <v>198</v>
      </c>
      <c r="AU145" s="206" t="s">
        <v>146</v>
      </c>
      <c r="AY145" s="16" t="s">
        <v>139</v>
      </c>
      <c r="BE145" s="207">
        <f>IF(N145="základná",J145,0)</f>
        <v>0</v>
      </c>
      <c r="BF145" s="207">
        <f>IF(N145="znížená",J145,0)</f>
        <v>0</v>
      </c>
      <c r="BG145" s="207">
        <f>IF(N145="zákl. prenesená",J145,0)</f>
        <v>0</v>
      </c>
      <c r="BH145" s="207">
        <f>IF(N145="zníž. prenesená",J145,0)</f>
        <v>0</v>
      </c>
      <c r="BI145" s="207">
        <f>IF(N145="nulová",J145,0)</f>
        <v>0</v>
      </c>
      <c r="BJ145" s="16" t="s">
        <v>146</v>
      </c>
      <c r="BK145" s="207">
        <f>ROUND(I145*H145,2)</f>
        <v>0</v>
      </c>
      <c r="BL145" s="16" t="s">
        <v>145</v>
      </c>
      <c r="BM145" s="206" t="s">
        <v>391</v>
      </c>
    </row>
    <row r="146" spans="1:65" s="12" customFormat="1" ht="22.9" customHeight="1">
      <c r="B146" s="178"/>
      <c r="C146" s="179"/>
      <c r="D146" s="180" t="s">
        <v>70</v>
      </c>
      <c r="E146" s="192" t="s">
        <v>165</v>
      </c>
      <c r="F146" s="192" t="s">
        <v>203</v>
      </c>
      <c r="G146" s="179"/>
      <c r="H146" s="179"/>
      <c r="I146" s="182"/>
      <c r="J146" s="193">
        <f>BK146</f>
        <v>0</v>
      </c>
      <c r="K146" s="179"/>
      <c r="L146" s="184"/>
      <c r="M146" s="185"/>
      <c r="N146" s="186"/>
      <c r="O146" s="186"/>
      <c r="P146" s="187">
        <f>SUM(P147:P153)</f>
        <v>0</v>
      </c>
      <c r="Q146" s="186"/>
      <c r="R146" s="187">
        <f>SUM(R147:R153)</f>
        <v>14.6451168</v>
      </c>
      <c r="S146" s="186"/>
      <c r="T146" s="188">
        <f>SUM(T147:T153)</f>
        <v>0</v>
      </c>
      <c r="AR146" s="189" t="s">
        <v>79</v>
      </c>
      <c r="AT146" s="190" t="s">
        <v>70</v>
      </c>
      <c r="AU146" s="190" t="s">
        <v>79</v>
      </c>
      <c r="AY146" s="189" t="s">
        <v>139</v>
      </c>
      <c r="BK146" s="191">
        <f>SUM(BK147:BK153)</f>
        <v>0</v>
      </c>
    </row>
    <row r="147" spans="1:65" s="2" customFormat="1" ht="24.2" customHeight="1">
      <c r="A147" s="33"/>
      <c r="B147" s="34"/>
      <c r="C147" s="194" t="s">
        <v>204</v>
      </c>
      <c r="D147" s="194" t="s">
        <v>141</v>
      </c>
      <c r="E147" s="195" t="s">
        <v>205</v>
      </c>
      <c r="F147" s="196" t="s">
        <v>206</v>
      </c>
      <c r="G147" s="197" t="s">
        <v>193</v>
      </c>
      <c r="H147" s="198">
        <v>30.882999999999999</v>
      </c>
      <c r="I147" s="199"/>
      <c r="J147" s="200">
        <f>ROUND(I147*H147,2)</f>
        <v>0</v>
      </c>
      <c r="K147" s="201"/>
      <c r="L147" s="38"/>
      <c r="M147" s="202" t="s">
        <v>1</v>
      </c>
      <c r="N147" s="203" t="s">
        <v>37</v>
      </c>
      <c r="O147" s="74"/>
      <c r="P147" s="204">
        <f>O147*H147</f>
        <v>0</v>
      </c>
      <c r="Q147" s="204">
        <v>0.37080000000000002</v>
      </c>
      <c r="R147" s="204">
        <f>Q147*H147</f>
        <v>11.451416399999999</v>
      </c>
      <c r="S147" s="204">
        <v>0</v>
      </c>
      <c r="T147" s="20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6" t="s">
        <v>145</v>
      </c>
      <c r="AT147" s="206" t="s">
        <v>141</v>
      </c>
      <c r="AU147" s="206" t="s">
        <v>146</v>
      </c>
      <c r="AY147" s="16" t="s">
        <v>139</v>
      </c>
      <c r="BE147" s="207">
        <f>IF(N147="základná",J147,0)</f>
        <v>0</v>
      </c>
      <c r="BF147" s="207">
        <f>IF(N147="znížená",J147,0)</f>
        <v>0</v>
      </c>
      <c r="BG147" s="207">
        <f>IF(N147="zákl. prenesená",J147,0)</f>
        <v>0</v>
      </c>
      <c r="BH147" s="207">
        <f>IF(N147="zníž. prenesená",J147,0)</f>
        <v>0</v>
      </c>
      <c r="BI147" s="207">
        <f>IF(N147="nulová",J147,0)</f>
        <v>0</v>
      </c>
      <c r="BJ147" s="16" t="s">
        <v>146</v>
      </c>
      <c r="BK147" s="207">
        <f>ROUND(I147*H147,2)</f>
        <v>0</v>
      </c>
      <c r="BL147" s="16" t="s">
        <v>145</v>
      </c>
      <c r="BM147" s="206" t="s">
        <v>392</v>
      </c>
    </row>
    <row r="148" spans="1:65" s="13" customFormat="1" ht="11.25">
      <c r="B148" s="208"/>
      <c r="C148" s="209"/>
      <c r="D148" s="210" t="s">
        <v>148</v>
      </c>
      <c r="E148" s="211" t="s">
        <v>1</v>
      </c>
      <c r="F148" s="212" t="s">
        <v>389</v>
      </c>
      <c r="G148" s="209"/>
      <c r="H148" s="213">
        <v>30.882999999999999</v>
      </c>
      <c r="I148" s="214"/>
      <c r="J148" s="209"/>
      <c r="K148" s="209"/>
      <c r="L148" s="215"/>
      <c r="M148" s="216"/>
      <c r="N148" s="217"/>
      <c r="O148" s="217"/>
      <c r="P148" s="217"/>
      <c r="Q148" s="217"/>
      <c r="R148" s="217"/>
      <c r="S148" s="217"/>
      <c r="T148" s="218"/>
      <c r="AT148" s="219" t="s">
        <v>148</v>
      </c>
      <c r="AU148" s="219" t="s">
        <v>146</v>
      </c>
      <c r="AV148" s="13" t="s">
        <v>146</v>
      </c>
      <c r="AW148" s="13" t="s">
        <v>28</v>
      </c>
      <c r="AX148" s="13" t="s">
        <v>79</v>
      </c>
      <c r="AY148" s="219" t="s">
        <v>139</v>
      </c>
    </row>
    <row r="149" spans="1:65" s="2" customFormat="1" ht="16.5" customHeight="1">
      <c r="A149" s="33"/>
      <c r="B149" s="34"/>
      <c r="C149" s="194" t="s">
        <v>208</v>
      </c>
      <c r="D149" s="194" t="s">
        <v>141</v>
      </c>
      <c r="E149" s="195" t="s">
        <v>318</v>
      </c>
      <c r="F149" s="196" t="s">
        <v>319</v>
      </c>
      <c r="G149" s="197" t="s">
        <v>193</v>
      </c>
      <c r="H149" s="198">
        <v>26.882999999999999</v>
      </c>
      <c r="I149" s="199"/>
      <c r="J149" s="200">
        <f>ROUND(I149*H149,2)</f>
        <v>0</v>
      </c>
      <c r="K149" s="201"/>
      <c r="L149" s="38"/>
      <c r="M149" s="202" t="s">
        <v>1</v>
      </c>
      <c r="N149" s="203" t="s">
        <v>37</v>
      </c>
      <c r="O149" s="74"/>
      <c r="P149" s="204">
        <f>O149*H149</f>
        <v>0</v>
      </c>
      <c r="Q149" s="204">
        <v>8.7300000000000003E-2</v>
      </c>
      <c r="R149" s="204">
        <f>Q149*H149</f>
        <v>2.3468859000000002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145</v>
      </c>
      <c r="AT149" s="206" t="s">
        <v>141</v>
      </c>
      <c r="AU149" s="206" t="s">
        <v>146</v>
      </c>
      <c r="AY149" s="16" t="s">
        <v>139</v>
      </c>
      <c r="BE149" s="207">
        <f>IF(N149="základná",J149,0)</f>
        <v>0</v>
      </c>
      <c r="BF149" s="207">
        <f>IF(N149="znížená",J149,0)</f>
        <v>0</v>
      </c>
      <c r="BG149" s="207">
        <f>IF(N149="zákl. prenesená",J149,0)</f>
        <v>0</v>
      </c>
      <c r="BH149" s="207">
        <f>IF(N149="zníž. prenesená",J149,0)</f>
        <v>0</v>
      </c>
      <c r="BI149" s="207">
        <f>IF(N149="nulová",J149,0)</f>
        <v>0</v>
      </c>
      <c r="BJ149" s="16" t="s">
        <v>146</v>
      </c>
      <c r="BK149" s="207">
        <f>ROUND(I149*H149,2)</f>
        <v>0</v>
      </c>
      <c r="BL149" s="16" t="s">
        <v>145</v>
      </c>
      <c r="BM149" s="206" t="s">
        <v>393</v>
      </c>
    </row>
    <row r="150" spans="1:65" s="13" customFormat="1" ht="11.25">
      <c r="B150" s="208"/>
      <c r="C150" s="209"/>
      <c r="D150" s="210" t="s">
        <v>148</v>
      </c>
      <c r="E150" s="211" t="s">
        <v>1</v>
      </c>
      <c r="F150" s="212" t="s">
        <v>389</v>
      </c>
      <c r="G150" s="209"/>
      <c r="H150" s="213">
        <v>30.882999999999999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148</v>
      </c>
      <c r="AU150" s="219" t="s">
        <v>146</v>
      </c>
      <c r="AV150" s="13" t="s">
        <v>146</v>
      </c>
      <c r="AW150" s="13" t="s">
        <v>28</v>
      </c>
      <c r="AX150" s="13" t="s">
        <v>71</v>
      </c>
      <c r="AY150" s="219" t="s">
        <v>139</v>
      </c>
    </row>
    <row r="151" spans="1:65" s="13" customFormat="1" ht="11.25">
      <c r="B151" s="208"/>
      <c r="C151" s="209"/>
      <c r="D151" s="210" t="s">
        <v>148</v>
      </c>
      <c r="E151" s="211" t="s">
        <v>1</v>
      </c>
      <c r="F151" s="212" t="s">
        <v>394</v>
      </c>
      <c r="G151" s="209"/>
      <c r="H151" s="213">
        <v>-4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148</v>
      </c>
      <c r="AU151" s="219" t="s">
        <v>146</v>
      </c>
      <c r="AV151" s="13" t="s">
        <v>146</v>
      </c>
      <c r="AW151" s="13" t="s">
        <v>28</v>
      </c>
      <c r="AX151" s="13" t="s">
        <v>71</v>
      </c>
      <c r="AY151" s="219" t="s">
        <v>139</v>
      </c>
    </row>
    <row r="152" spans="1:65" s="14" customFormat="1" ht="11.25">
      <c r="B152" s="220"/>
      <c r="C152" s="221"/>
      <c r="D152" s="210" t="s">
        <v>148</v>
      </c>
      <c r="E152" s="222" t="s">
        <v>1</v>
      </c>
      <c r="F152" s="223" t="s">
        <v>151</v>
      </c>
      <c r="G152" s="221"/>
      <c r="H152" s="224">
        <v>26.882999999999999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148</v>
      </c>
      <c r="AU152" s="230" t="s">
        <v>146</v>
      </c>
      <c r="AV152" s="14" t="s">
        <v>145</v>
      </c>
      <c r="AW152" s="14" t="s">
        <v>28</v>
      </c>
      <c r="AX152" s="14" t="s">
        <v>79</v>
      </c>
      <c r="AY152" s="230" t="s">
        <v>139</v>
      </c>
    </row>
    <row r="153" spans="1:65" s="2" customFormat="1" ht="16.5" customHeight="1">
      <c r="A153" s="33"/>
      <c r="B153" s="34"/>
      <c r="C153" s="231" t="s">
        <v>212</v>
      </c>
      <c r="D153" s="231" t="s">
        <v>198</v>
      </c>
      <c r="E153" s="232" t="s">
        <v>321</v>
      </c>
      <c r="F153" s="233" t="s">
        <v>322</v>
      </c>
      <c r="G153" s="234" t="s">
        <v>193</v>
      </c>
      <c r="H153" s="235">
        <v>26.882999999999999</v>
      </c>
      <c r="I153" s="236"/>
      <c r="J153" s="237">
        <f>ROUND(I153*H153,2)</f>
        <v>0</v>
      </c>
      <c r="K153" s="238"/>
      <c r="L153" s="239"/>
      <c r="M153" s="240" t="s">
        <v>1</v>
      </c>
      <c r="N153" s="241" t="s">
        <v>37</v>
      </c>
      <c r="O153" s="74"/>
      <c r="P153" s="204">
        <f>O153*H153</f>
        <v>0</v>
      </c>
      <c r="Q153" s="204">
        <v>3.15E-2</v>
      </c>
      <c r="R153" s="204">
        <f>Q153*H153</f>
        <v>0.84681450000000003</v>
      </c>
      <c r="S153" s="204">
        <v>0</v>
      </c>
      <c r="T153" s="20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177</v>
      </c>
      <c r="AT153" s="206" t="s">
        <v>198</v>
      </c>
      <c r="AU153" s="206" t="s">
        <v>146</v>
      </c>
      <c r="AY153" s="16" t="s">
        <v>139</v>
      </c>
      <c r="BE153" s="207">
        <f>IF(N153="základná",J153,0)</f>
        <v>0</v>
      </c>
      <c r="BF153" s="207">
        <f>IF(N153="znížená",J153,0)</f>
        <v>0</v>
      </c>
      <c r="BG153" s="207">
        <f>IF(N153="zákl. prenesená",J153,0)</f>
        <v>0</v>
      </c>
      <c r="BH153" s="207">
        <f>IF(N153="zníž. prenesená",J153,0)</f>
        <v>0</v>
      </c>
      <c r="BI153" s="207">
        <f>IF(N153="nulová",J153,0)</f>
        <v>0</v>
      </c>
      <c r="BJ153" s="16" t="s">
        <v>146</v>
      </c>
      <c r="BK153" s="207">
        <f>ROUND(I153*H153,2)</f>
        <v>0</v>
      </c>
      <c r="BL153" s="16" t="s">
        <v>145</v>
      </c>
      <c r="BM153" s="206" t="s">
        <v>395</v>
      </c>
    </row>
    <row r="154" spans="1:65" s="12" customFormat="1" ht="22.9" customHeight="1">
      <c r="B154" s="178"/>
      <c r="C154" s="179"/>
      <c r="D154" s="180" t="s">
        <v>70</v>
      </c>
      <c r="E154" s="192" t="s">
        <v>181</v>
      </c>
      <c r="F154" s="192" t="s">
        <v>216</v>
      </c>
      <c r="G154" s="179"/>
      <c r="H154" s="179"/>
      <c r="I154" s="182"/>
      <c r="J154" s="193">
        <f>BK154</f>
        <v>0</v>
      </c>
      <c r="K154" s="179"/>
      <c r="L154" s="184"/>
      <c r="M154" s="185"/>
      <c r="N154" s="186"/>
      <c r="O154" s="186"/>
      <c r="P154" s="187">
        <f>SUM(P155:P159)</f>
        <v>0</v>
      </c>
      <c r="Q154" s="186"/>
      <c r="R154" s="187">
        <f>SUM(R155:R159)</f>
        <v>0.82982599999999995</v>
      </c>
      <c r="S154" s="186"/>
      <c r="T154" s="188">
        <f>SUM(T155:T159)</f>
        <v>0</v>
      </c>
      <c r="AR154" s="189" t="s">
        <v>79</v>
      </c>
      <c r="AT154" s="190" t="s">
        <v>70</v>
      </c>
      <c r="AU154" s="190" t="s">
        <v>79</v>
      </c>
      <c r="AY154" s="189" t="s">
        <v>139</v>
      </c>
      <c r="BK154" s="191">
        <f>SUM(BK155:BK159)</f>
        <v>0</v>
      </c>
    </row>
    <row r="155" spans="1:65" s="2" customFormat="1" ht="16.5" customHeight="1">
      <c r="A155" s="33"/>
      <c r="B155" s="34"/>
      <c r="C155" s="194" t="s">
        <v>217</v>
      </c>
      <c r="D155" s="194" t="s">
        <v>141</v>
      </c>
      <c r="E155" s="195" t="s">
        <v>324</v>
      </c>
      <c r="F155" s="196" t="s">
        <v>325</v>
      </c>
      <c r="G155" s="197" t="s">
        <v>220</v>
      </c>
      <c r="H155" s="198">
        <v>21.2</v>
      </c>
      <c r="I155" s="199"/>
      <c r="J155" s="200">
        <f>ROUND(I155*H155,2)</f>
        <v>0</v>
      </c>
      <c r="K155" s="201"/>
      <c r="L155" s="38"/>
      <c r="M155" s="202" t="s">
        <v>1</v>
      </c>
      <c r="N155" s="203" t="s">
        <v>37</v>
      </c>
      <c r="O155" s="74"/>
      <c r="P155" s="204">
        <f>O155*H155</f>
        <v>0</v>
      </c>
      <c r="Q155" s="204">
        <v>3.0000000000000001E-5</v>
      </c>
      <c r="R155" s="204">
        <f>Q155*H155</f>
        <v>6.3599999999999996E-4</v>
      </c>
      <c r="S155" s="204">
        <v>0</v>
      </c>
      <c r="T155" s="20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6" t="s">
        <v>145</v>
      </c>
      <c r="AT155" s="206" t="s">
        <v>141</v>
      </c>
      <c r="AU155" s="206" t="s">
        <v>146</v>
      </c>
      <c r="AY155" s="16" t="s">
        <v>139</v>
      </c>
      <c r="BE155" s="207">
        <f>IF(N155="základná",J155,0)</f>
        <v>0</v>
      </c>
      <c r="BF155" s="207">
        <f>IF(N155="znížená",J155,0)</f>
        <v>0</v>
      </c>
      <c r="BG155" s="207">
        <f>IF(N155="zákl. prenesená",J155,0)</f>
        <v>0</v>
      </c>
      <c r="BH155" s="207">
        <f>IF(N155="zníž. prenesená",J155,0)</f>
        <v>0</v>
      </c>
      <c r="BI155" s="207">
        <f>IF(N155="nulová",J155,0)</f>
        <v>0</v>
      </c>
      <c r="BJ155" s="16" t="s">
        <v>146</v>
      </c>
      <c r="BK155" s="207">
        <f>ROUND(I155*H155,2)</f>
        <v>0</v>
      </c>
      <c r="BL155" s="16" t="s">
        <v>145</v>
      </c>
      <c r="BM155" s="206" t="s">
        <v>396</v>
      </c>
    </row>
    <row r="156" spans="1:65" s="13" customFormat="1" ht="11.25">
      <c r="B156" s="208"/>
      <c r="C156" s="209"/>
      <c r="D156" s="210" t="s">
        <v>148</v>
      </c>
      <c r="E156" s="211" t="s">
        <v>1</v>
      </c>
      <c r="F156" s="212" t="s">
        <v>397</v>
      </c>
      <c r="G156" s="209"/>
      <c r="H156" s="213">
        <v>21.2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148</v>
      </c>
      <c r="AU156" s="219" t="s">
        <v>146</v>
      </c>
      <c r="AV156" s="13" t="s">
        <v>146</v>
      </c>
      <c r="AW156" s="13" t="s">
        <v>28</v>
      </c>
      <c r="AX156" s="13" t="s">
        <v>79</v>
      </c>
      <c r="AY156" s="219" t="s">
        <v>139</v>
      </c>
    </row>
    <row r="157" spans="1:65" s="2" customFormat="1" ht="21.75" customHeight="1">
      <c r="A157" s="33"/>
      <c r="B157" s="34"/>
      <c r="C157" s="231" t="s">
        <v>223</v>
      </c>
      <c r="D157" s="231" t="s">
        <v>198</v>
      </c>
      <c r="E157" s="232" t="s">
        <v>328</v>
      </c>
      <c r="F157" s="233" t="s">
        <v>329</v>
      </c>
      <c r="G157" s="234" t="s">
        <v>226</v>
      </c>
      <c r="H157" s="235">
        <v>21.2</v>
      </c>
      <c r="I157" s="236"/>
      <c r="J157" s="237">
        <f>ROUND(I157*H157,2)</f>
        <v>0</v>
      </c>
      <c r="K157" s="238"/>
      <c r="L157" s="239"/>
      <c r="M157" s="240" t="s">
        <v>1</v>
      </c>
      <c r="N157" s="241" t="s">
        <v>37</v>
      </c>
      <c r="O157" s="74"/>
      <c r="P157" s="204">
        <f>O157*H157</f>
        <v>0</v>
      </c>
      <c r="Q157" s="204">
        <v>1.0999999999999999E-2</v>
      </c>
      <c r="R157" s="204">
        <f>Q157*H157</f>
        <v>0.23319999999999999</v>
      </c>
      <c r="S157" s="204">
        <v>0</v>
      </c>
      <c r="T157" s="20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177</v>
      </c>
      <c r="AT157" s="206" t="s">
        <v>198</v>
      </c>
      <c r="AU157" s="206" t="s">
        <v>146</v>
      </c>
      <c r="AY157" s="16" t="s">
        <v>139</v>
      </c>
      <c r="BE157" s="207">
        <f>IF(N157="základná",J157,0)</f>
        <v>0</v>
      </c>
      <c r="BF157" s="207">
        <f>IF(N157="znížená",J157,0)</f>
        <v>0</v>
      </c>
      <c r="BG157" s="207">
        <f>IF(N157="zákl. prenesená",J157,0)</f>
        <v>0</v>
      </c>
      <c r="BH157" s="207">
        <f>IF(N157="zníž. prenesená",J157,0)</f>
        <v>0</v>
      </c>
      <c r="BI157" s="207">
        <f>IF(N157="nulová",J157,0)</f>
        <v>0</v>
      </c>
      <c r="BJ157" s="16" t="s">
        <v>146</v>
      </c>
      <c r="BK157" s="207">
        <f>ROUND(I157*H157,2)</f>
        <v>0</v>
      </c>
      <c r="BL157" s="16" t="s">
        <v>145</v>
      </c>
      <c r="BM157" s="206" t="s">
        <v>398</v>
      </c>
    </row>
    <row r="158" spans="1:65" s="2" customFormat="1" ht="33" customHeight="1">
      <c r="A158" s="33"/>
      <c r="B158" s="34"/>
      <c r="C158" s="194" t="s">
        <v>229</v>
      </c>
      <c r="D158" s="194" t="s">
        <v>141</v>
      </c>
      <c r="E158" s="195" t="s">
        <v>399</v>
      </c>
      <c r="F158" s="196" t="s">
        <v>400</v>
      </c>
      <c r="G158" s="197" t="s">
        <v>237</v>
      </c>
      <c r="H158" s="198">
        <v>1</v>
      </c>
      <c r="I158" s="199"/>
      <c r="J158" s="200">
        <f>ROUND(I158*H158,2)</f>
        <v>0</v>
      </c>
      <c r="K158" s="201"/>
      <c r="L158" s="38"/>
      <c r="M158" s="202" t="s">
        <v>1</v>
      </c>
      <c r="N158" s="203" t="s">
        <v>37</v>
      </c>
      <c r="O158" s="74"/>
      <c r="P158" s="204">
        <f>O158*H158</f>
        <v>0</v>
      </c>
      <c r="Q158" s="204">
        <v>0.55598999999999998</v>
      </c>
      <c r="R158" s="204">
        <f>Q158*H158</f>
        <v>0.55598999999999998</v>
      </c>
      <c r="S158" s="204">
        <v>0</v>
      </c>
      <c r="T158" s="20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6" t="s">
        <v>145</v>
      </c>
      <c r="AT158" s="206" t="s">
        <v>141</v>
      </c>
      <c r="AU158" s="206" t="s">
        <v>146</v>
      </c>
      <c r="AY158" s="16" t="s">
        <v>139</v>
      </c>
      <c r="BE158" s="207">
        <f>IF(N158="základná",J158,0)</f>
        <v>0</v>
      </c>
      <c r="BF158" s="207">
        <f>IF(N158="znížená",J158,0)</f>
        <v>0</v>
      </c>
      <c r="BG158" s="207">
        <f>IF(N158="zákl. prenesená",J158,0)</f>
        <v>0</v>
      </c>
      <c r="BH158" s="207">
        <f>IF(N158="zníž. prenesená",J158,0)</f>
        <v>0</v>
      </c>
      <c r="BI158" s="207">
        <f>IF(N158="nulová",J158,0)</f>
        <v>0</v>
      </c>
      <c r="BJ158" s="16" t="s">
        <v>146</v>
      </c>
      <c r="BK158" s="207">
        <f>ROUND(I158*H158,2)</f>
        <v>0</v>
      </c>
      <c r="BL158" s="16" t="s">
        <v>145</v>
      </c>
      <c r="BM158" s="206" t="s">
        <v>401</v>
      </c>
    </row>
    <row r="159" spans="1:65" s="2" customFormat="1" ht="16.5" customHeight="1">
      <c r="A159" s="33"/>
      <c r="B159" s="34"/>
      <c r="C159" s="231" t="s">
        <v>234</v>
      </c>
      <c r="D159" s="231" t="s">
        <v>198</v>
      </c>
      <c r="E159" s="232" t="s">
        <v>402</v>
      </c>
      <c r="F159" s="233" t="s">
        <v>403</v>
      </c>
      <c r="G159" s="234" t="s">
        <v>226</v>
      </c>
      <c r="H159" s="235">
        <v>1</v>
      </c>
      <c r="I159" s="236"/>
      <c r="J159" s="237">
        <f>ROUND(I159*H159,2)</f>
        <v>0</v>
      </c>
      <c r="K159" s="238"/>
      <c r="L159" s="239"/>
      <c r="M159" s="240" t="s">
        <v>1</v>
      </c>
      <c r="N159" s="241" t="s">
        <v>37</v>
      </c>
      <c r="O159" s="74"/>
      <c r="P159" s="204">
        <f>O159*H159</f>
        <v>0</v>
      </c>
      <c r="Q159" s="204">
        <v>0.04</v>
      </c>
      <c r="R159" s="204">
        <f>Q159*H159</f>
        <v>0.04</v>
      </c>
      <c r="S159" s="204">
        <v>0</v>
      </c>
      <c r="T159" s="20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6" t="s">
        <v>177</v>
      </c>
      <c r="AT159" s="206" t="s">
        <v>198</v>
      </c>
      <c r="AU159" s="206" t="s">
        <v>146</v>
      </c>
      <c r="AY159" s="16" t="s">
        <v>139</v>
      </c>
      <c r="BE159" s="207">
        <f>IF(N159="základná",J159,0)</f>
        <v>0</v>
      </c>
      <c r="BF159" s="207">
        <f>IF(N159="znížená",J159,0)</f>
        <v>0</v>
      </c>
      <c r="BG159" s="207">
        <f>IF(N159="zákl. prenesená",J159,0)</f>
        <v>0</v>
      </c>
      <c r="BH159" s="207">
        <f>IF(N159="zníž. prenesená",J159,0)</f>
        <v>0</v>
      </c>
      <c r="BI159" s="207">
        <f>IF(N159="nulová",J159,0)</f>
        <v>0</v>
      </c>
      <c r="BJ159" s="16" t="s">
        <v>146</v>
      </c>
      <c r="BK159" s="207">
        <f>ROUND(I159*H159,2)</f>
        <v>0</v>
      </c>
      <c r="BL159" s="16" t="s">
        <v>145</v>
      </c>
      <c r="BM159" s="206" t="s">
        <v>404</v>
      </c>
    </row>
    <row r="160" spans="1:65" s="12" customFormat="1" ht="22.9" customHeight="1">
      <c r="B160" s="178"/>
      <c r="C160" s="179"/>
      <c r="D160" s="180" t="s">
        <v>70</v>
      </c>
      <c r="E160" s="192" t="s">
        <v>242</v>
      </c>
      <c r="F160" s="192" t="s">
        <v>243</v>
      </c>
      <c r="G160" s="179"/>
      <c r="H160" s="179"/>
      <c r="I160" s="182"/>
      <c r="J160" s="193">
        <f>BK160</f>
        <v>0</v>
      </c>
      <c r="K160" s="179"/>
      <c r="L160" s="184"/>
      <c r="M160" s="185"/>
      <c r="N160" s="186"/>
      <c r="O160" s="186"/>
      <c r="P160" s="187">
        <f>P161</f>
        <v>0</v>
      </c>
      <c r="Q160" s="186"/>
      <c r="R160" s="187">
        <f>R161</f>
        <v>0</v>
      </c>
      <c r="S160" s="186"/>
      <c r="T160" s="188">
        <f>T161</f>
        <v>0</v>
      </c>
      <c r="AR160" s="189" t="s">
        <v>79</v>
      </c>
      <c r="AT160" s="190" t="s">
        <v>70</v>
      </c>
      <c r="AU160" s="190" t="s">
        <v>79</v>
      </c>
      <c r="AY160" s="189" t="s">
        <v>139</v>
      </c>
      <c r="BK160" s="191">
        <f>BK161</f>
        <v>0</v>
      </c>
    </row>
    <row r="161" spans="1:65" s="2" customFormat="1" ht="24.2" customHeight="1">
      <c r="A161" s="33"/>
      <c r="B161" s="34"/>
      <c r="C161" s="194" t="s">
        <v>7</v>
      </c>
      <c r="D161" s="194" t="s">
        <v>141</v>
      </c>
      <c r="E161" s="195" t="s">
        <v>245</v>
      </c>
      <c r="F161" s="196" t="s">
        <v>246</v>
      </c>
      <c r="G161" s="197" t="s">
        <v>184</v>
      </c>
      <c r="H161" s="198">
        <v>18.169</v>
      </c>
      <c r="I161" s="199"/>
      <c r="J161" s="200">
        <f>ROUND(I161*H161,2)</f>
        <v>0</v>
      </c>
      <c r="K161" s="201"/>
      <c r="L161" s="38"/>
      <c r="M161" s="242" t="s">
        <v>1</v>
      </c>
      <c r="N161" s="243" t="s">
        <v>37</v>
      </c>
      <c r="O161" s="244"/>
      <c r="P161" s="245">
        <f>O161*H161</f>
        <v>0</v>
      </c>
      <c r="Q161" s="245">
        <v>0</v>
      </c>
      <c r="R161" s="245">
        <f>Q161*H161</f>
        <v>0</v>
      </c>
      <c r="S161" s="245">
        <v>0</v>
      </c>
      <c r="T161" s="24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6" t="s">
        <v>145</v>
      </c>
      <c r="AT161" s="206" t="s">
        <v>141</v>
      </c>
      <c r="AU161" s="206" t="s">
        <v>146</v>
      </c>
      <c r="AY161" s="16" t="s">
        <v>139</v>
      </c>
      <c r="BE161" s="207">
        <f>IF(N161="základná",J161,0)</f>
        <v>0</v>
      </c>
      <c r="BF161" s="207">
        <f>IF(N161="znížená",J161,0)</f>
        <v>0</v>
      </c>
      <c r="BG161" s="207">
        <f>IF(N161="zákl. prenesená",J161,0)</f>
        <v>0</v>
      </c>
      <c r="BH161" s="207">
        <f>IF(N161="zníž. prenesená",J161,0)</f>
        <v>0</v>
      </c>
      <c r="BI161" s="207">
        <f>IF(N161="nulová",J161,0)</f>
        <v>0</v>
      </c>
      <c r="BJ161" s="16" t="s">
        <v>146</v>
      </c>
      <c r="BK161" s="207">
        <f>ROUND(I161*H161,2)</f>
        <v>0</v>
      </c>
      <c r="BL161" s="16" t="s">
        <v>145</v>
      </c>
      <c r="BM161" s="206" t="s">
        <v>405</v>
      </c>
    </row>
    <row r="162" spans="1:65" s="2" customFormat="1" ht="6.95" customHeight="1">
      <c r="A162" s="33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8"/>
      <c r="M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</row>
  </sheetData>
  <sheetProtection algorithmName="SHA-512" hashValue="COya4Pb3/Ff7iSF0trKA/UDF1u/yccaD+aSWz6IFf9+as8V7bmfAMpQ7gyTf/rxCcaNh1rmd5IvC6eRhFgPXRQ==" saltValue="e+rGSo/0wT2Kxtm7WfFD9OLD2bGZGR3SrMb/NlW6WTBlrEvyJSI61/fMj+t0h1SbHwYLf4Nd8Z8vmN2q/0ufPg==" spinCount="100000" sheet="1" objects="1" scenarios="1" formatColumns="0" formatRows="0" autoFilter="0"/>
  <autoFilter ref="C121:K16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AT2" s="16" t="s">
        <v>101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19"/>
      <c r="AT3" s="16" t="s">
        <v>71</v>
      </c>
    </row>
    <row r="4" spans="1:46" s="1" customFormat="1" ht="24.95" customHeight="1">
      <c r="B4" s="19"/>
      <c r="D4" s="113" t="s">
        <v>111</v>
      </c>
      <c r="L4" s="19"/>
      <c r="M4" s="114" t="s">
        <v>9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5" t="s">
        <v>15</v>
      </c>
      <c r="L6" s="19"/>
    </row>
    <row r="7" spans="1:46" s="1" customFormat="1" ht="16.5" customHeight="1">
      <c r="B7" s="19"/>
      <c r="E7" s="291" t="str">
        <f>'Rekapitulácia stavby'!K6</f>
        <v>Inkkluzívne ihrisko Brezno</v>
      </c>
      <c r="F7" s="292"/>
      <c r="G7" s="292"/>
      <c r="H7" s="292"/>
      <c r="L7" s="19"/>
    </row>
    <row r="8" spans="1:46" s="2" customFormat="1" ht="12" customHeight="1">
      <c r="A8" s="33"/>
      <c r="B8" s="38"/>
      <c r="C8" s="33"/>
      <c r="D8" s="115" t="s">
        <v>112</v>
      </c>
      <c r="E8" s="33"/>
      <c r="F8" s="33"/>
      <c r="G8" s="33"/>
      <c r="H8" s="33"/>
      <c r="I8" s="33"/>
      <c r="J8" s="33"/>
      <c r="K8" s="33"/>
      <c r="L8" s="5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93" t="s">
        <v>406</v>
      </c>
      <c r="F9" s="294"/>
      <c r="G9" s="294"/>
      <c r="H9" s="294"/>
      <c r="I9" s="33"/>
      <c r="J9" s="33"/>
      <c r="K9" s="33"/>
      <c r="L9" s="5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5" t="s">
        <v>17</v>
      </c>
      <c r="E11" s="33"/>
      <c r="F11" s="116" t="s">
        <v>1</v>
      </c>
      <c r="G11" s="33"/>
      <c r="H11" s="33"/>
      <c r="I11" s="115" t="s">
        <v>18</v>
      </c>
      <c r="J11" s="116" t="s">
        <v>1</v>
      </c>
      <c r="K11" s="33"/>
      <c r="L11" s="5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5" t="s">
        <v>19</v>
      </c>
      <c r="E12" s="33"/>
      <c r="F12" s="116" t="s">
        <v>20</v>
      </c>
      <c r="G12" s="33"/>
      <c r="H12" s="33"/>
      <c r="I12" s="115" t="s">
        <v>21</v>
      </c>
      <c r="J12" s="117" t="str">
        <f>'Rekapitulácia stavby'!AN8</f>
        <v>Vyplň údaj</v>
      </c>
      <c r="K12" s="33"/>
      <c r="L12" s="5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5" t="s">
        <v>22</v>
      </c>
      <c r="E14" s="33"/>
      <c r="F14" s="33"/>
      <c r="G14" s="33"/>
      <c r="H14" s="33"/>
      <c r="I14" s="115" t="s">
        <v>23</v>
      </c>
      <c r="J14" s="116" t="str">
        <f>IF('Rekapitulácia stavby'!AN10="","",'Rekapitulácia stavby'!AN10)</f>
        <v/>
      </c>
      <c r="K14" s="33"/>
      <c r="L14" s="5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6" t="str">
        <f>IF('Rekapitulácia stavby'!E11="","",'Rekapitulácia stavby'!E11)</f>
        <v xml:space="preserve"> </v>
      </c>
      <c r="F15" s="33"/>
      <c r="G15" s="33"/>
      <c r="H15" s="33"/>
      <c r="I15" s="115" t="s">
        <v>24</v>
      </c>
      <c r="J15" s="116" t="str">
        <f>IF('Rekapitulácia stavby'!AN11="","",'Rekapitulácia stavby'!AN11)</f>
        <v/>
      </c>
      <c r="K15" s="33"/>
      <c r="L15" s="5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5" t="s">
        <v>25</v>
      </c>
      <c r="E17" s="33"/>
      <c r="F17" s="33"/>
      <c r="G17" s="33"/>
      <c r="H17" s="33"/>
      <c r="I17" s="115" t="s">
        <v>23</v>
      </c>
      <c r="J17" s="29" t="str">
        <f>'Rekapitulácia stavby'!AN13</f>
        <v>Vyplň údaj</v>
      </c>
      <c r="K17" s="33"/>
      <c r="L17" s="5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95" t="str">
        <f>'Rekapitulácia stavby'!E14</f>
        <v>Vyplň údaj</v>
      </c>
      <c r="F18" s="296"/>
      <c r="G18" s="296"/>
      <c r="H18" s="296"/>
      <c r="I18" s="115" t="s">
        <v>24</v>
      </c>
      <c r="J18" s="29" t="str">
        <f>'Rekapitulácia stavby'!AN14</f>
        <v>Vyplň údaj</v>
      </c>
      <c r="K18" s="33"/>
      <c r="L18" s="5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5" t="s">
        <v>27</v>
      </c>
      <c r="E20" s="33"/>
      <c r="F20" s="33"/>
      <c r="G20" s="33"/>
      <c r="H20" s="33"/>
      <c r="I20" s="115" t="s">
        <v>23</v>
      </c>
      <c r="J20" s="116" t="str">
        <f>IF('Rekapitulácia stavby'!AN16="","",'Rekapitulácia stavby'!AN16)</f>
        <v/>
      </c>
      <c r="K20" s="33"/>
      <c r="L20" s="5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6" t="str">
        <f>IF('Rekapitulácia stavby'!E17="","",'Rekapitulácia stavby'!E17)</f>
        <v xml:space="preserve"> </v>
      </c>
      <c r="F21" s="33"/>
      <c r="G21" s="33"/>
      <c r="H21" s="33"/>
      <c r="I21" s="115" t="s">
        <v>24</v>
      </c>
      <c r="J21" s="116" t="str">
        <f>IF('Rekapitulácia stavby'!AN17="","",'Rekapitulácia stavby'!AN17)</f>
        <v/>
      </c>
      <c r="K21" s="33"/>
      <c r="L21" s="5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5" t="s">
        <v>29</v>
      </c>
      <c r="E23" s="33"/>
      <c r="F23" s="33"/>
      <c r="G23" s="33"/>
      <c r="H23" s="33"/>
      <c r="I23" s="115" t="s">
        <v>23</v>
      </c>
      <c r="J23" s="116" t="str">
        <f>IF('Rekapitulácia stavby'!AN19="","",'Rekapitulácia stavby'!AN19)</f>
        <v/>
      </c>
      <c r="K23" s="33"/>
      <c r="L23" s="5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6" t="str">
        <f>IF('Rekapitulácia stavby'!E20="","",'Rekapitulácia stavby'!E20)</f>
        <v xml:space="preserve"> </v>
      </c>
      <c r="F24" s="33"/>
      <c r="G24" s="33"/>
      <c r="H24" s="33"/>
      <c r="I24" s="115" t="s">
        <v>24</v>
      </c>
      <c r="J24" s="116" t="str">
        <f>IF('Rekapitulácia stavby'!AN20="","",'Rekapitulácia stavby'!AN20)</f>
        <v/>
      </c>
      <c r="K24" s="33"/>
      <c r="L24" s="5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5" t="s">
        <v>30</v>
      </c>
      <c r="E26" s="33"/>
      <c r="F26" s="33"/>
      <c r="G26" s="33"/>
      <c r="H26" s="33"/>
      <c r="I26" s="33"/>
      <c r="J26" s="33"/>
      <c r="K26" s="33"/>
      <c r="L26" s="5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7" t="s">
        <v>1</v>
      </c>
      <c r="F27" s="297"/>
      <c r="G27" s="297"/>
      <c r="H27" s="297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1"/>
      <c r="E29" s="121"/>
      <c r="F29" s="121"/>
      <c r="G29" s="121"/>
      <c r="H29" s="121"/>
      <c r="I29" s="121"/>
      <c r="J29" s="121"/>
      <c r="K29" s="121"/>
      <c r="L29" s="5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2" t="s">
        <v>31</v>
      </c>
      <c r="E30" s="33"/>
      <c r="F30" s="33"/>
      <c r="G30" s="33"/>
      <c r="H30" s="33"/>
      <c r="I30" s="33"/>
      <c r="J30" s="123">
        <f>ROUND(J121, 2)</f>
        <v>0</v>
      </c>
      <c r="K30" s="33"/>
      <c r="L30" s="5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1"/>
      <c r="E31" s="121"/>
      <c r="F31" s="121"/>
      <c r="G31" s="121"/>
      <c r="H31" s="121"/>
      <c r="I31" s="121"/>
      <c r="J31" s="121"/>
      <c r="K31" s="121"/>
      <c r="L31" s="5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4" t="s">
        <v>33</v>
      </c>
      <c r="G32" s="33"/>
      <c r="H32" s="33"/>
      <c r="I32" s="124" t="s">
        <v>32</v>
      </c>
      <c r="J32" s="124" t="s">
        <v>34</v>
      </c>
      <c r="K32" s="33"/>
      <c r="L32" s="5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5" t="s">
        <v>35</v>
      </c>
      <c r="E33" s="126" t="s">
        <v>36</v>
      </c>
      <c r="F33" s="127">
        <f>ROUND((SUM(BE121:BE148)),  2)</f>
        <v>0</v>
      </c>
      <c r="G33" s="128"/>
      <c r="H33" s="128"/>
      <c r="I33" s="129">
        <v>0.2</v>
      </c>
      <c r="J33" s="127">
        <f>ROUND(((SUM(BE121:BE148))*I33),  2)</f>
        <v>0</v>
      </c>
      <c r="K33" s="33"/>
      <c r="L33" s="5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26" t="s">
        <v>37</v>
      </c>
      <c r="F34" s="127">
        <f>ROUND((SUM(BF121:BF148)),  2)</f>
        <v>0</v>
      </c>
      <c r="G34" s="128"/>
      <c r="H34" s="128"/>
      <c r="I34" s="129">
        <v>0.2</v>
      </c>
      <c r="J34" s="127">
        <f>ROUND(((SUM(BF121:BF148))*I34),  2)</f>
        <v>0</v>
      </c>
      <c r="K34" s="33"/>
      <c r="L34" s="5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5" t="s">
        <v>38</v>
      </c>
      <c r="F35" s="130">
        <f>ROUND((SUM(BG121:BG148)),  2)</f>
        <v>0</v>
      </c>
      <c r="G35" s="33"/>
      <c r="H35" s="33"/>
      <c r="I35" s="131">
        <v>0.2</v>
      </c>
      <c r="J35" s="130">
        <f>0</f>
        <v>0</v>
      </c>
      <c r="K35" s="33"/>
      <c r="L35" s="5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5" t="s">
        <v>39</v>
      </c>
      <c r="F36" s="130">
        <f>ROUND((SUM(BH121:BH148)),  2)</f>
        <v>0</v>
      </c>
      <c r="G36" s="33"/>
      <c r="H36" s="33"/>
      <c r="I36" s="131">
        <v>0.2</v>
      </c>
      <c r="J36" s="130">
        <f>0</f>
        <v>0</v>
      </c>
      <c r="K36" s="33"/>
      <c r="L36" s="5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26" t="s">
        <v>40</v>
      </c>
      <c r="F37" s="127">
        <f>ROUND((SUM(BI121:BI148)),  2)</f>
        <v>0</v>
      </c>
      <c r="G37" s="128"/>
      <c r="H37" s="128"/>
      <c r="I37" s="129">
        <v>0</v>
      </c>
      <c r="J37" s="127">
        <f>0</f>
        <v>0</v>
      </c>
      <c r="K37" s="33"/>
      <c r="L37" s="5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2"/>
      <c r="D39" s="133" t="s">
        <v>41</v>
      </c>
      <c r="E39" s="134"/>
      <c r="F39" s="134"/>
      <c r="G39" s="135" t="s">
        <v>42</v>
      </c>
      <c r="H39" s="136" t="s">
        <v>43</v>
      </c>
      <c r="I39" s="134"/>
      <c r="J39" s="137">
        <f>SUM(J30:J37)</f>
        <v>0</v>
      </c>
      <c r="K39" s="138"/>
      <c r="L39" s="5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4"/>
      <c r="D50" s="139" t="s">
        <v>44</v>
      </c>
      <c r="E50" s="140"/>
      <c r="F50" s="140"/>
      <c r="G50" s="139" t="s">
        <v>45</v>
      </c>
      <c r="H50" s="140"/>
      <c r="I50" s="140"/>
      <c r="J50" s="140"/>
      <c r="K50" s="140"/>
      <c r="L50" s="54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1" t="s">
        <v>46</v>
      </c>
      <c r="E61" s="142"/>
      <c r="F61" s="143" t="s">
        <v>47</v>
      </c>
      <c r="G61" s="141" t="s">
        <v>46</v>
      </c>
      <c r="H61" s="142"/>
      <c r="I61" s="142"/>
      <c r="J61" s="144" t="s">
        <v>47</v>
      </c>
      <c r="K61" s="142"/>
      <c r="L61" s="54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48</v>
      </c>
      <c r="E65" s="145"/>
      <c r="F65" s="145"/>
      <c r="G65" s="139" t="s">
        <v>49</v>
      </c>
      <c r="H65" s="145"/>
      <c r="I65" s="145"/>
      <c r="J65" s="145"/>
      <c r="K65" s="145"/>
      <c r="L65" s="5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1" t="s">
        <v>46</v>
      </c>
      <c r="E76" s="142"/>
      <c r="F76" s="143" t="s">
        <v>47</v>
      </c>
      <c r="G76" s="141" t="s">
        <v>46</v>
      </c>
      <c r="H76" s="142"/>
      <c r="I76" s="142"/>
      <c r="J76" s="144" t="s">
        <v>47</v>
      </c>
      <c r="K76" s="142"/>
      <c r="L76" s="5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114</v>
      </c>
      <c r="D82" s="35"/>
      <c r="E82" s="35"/>
      <c r="F82" s="35"/>
      <c r="G82" s="35"/>
      <c r="H82" s="35"/>
      <c r="I82" s="35"/>
      <c r="J82" s="35"/>
      <c r="K82" s="35"/>
      <c r="L82" s="54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4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15</v>
      </c>
      <c r="D84" s="35"/>
      <c r="E84" s="35"/>
      <c r="F84" s="35"/>
      <c r="G84" s="35"/>
      <c r="H84" s="35"/>
      <c r="I84" s="35"/>
      <c r="J84" s="35"/>
      <c r="K84" s="35"/>
      <c r="L84" s="54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98" t="str">
        <f>E7</f>
        <v>Inkkluzívne ihrisko Brezno</v>
      </c>
      <c r="F85" s="299"/>
      <c r="G85" s="299"/>
      <c r="H85" s="299"/>
      <c r="I85" s="35"/>
      <c r="J85" s="35"/>
      <c r="K85" s="35"/>
      <c r="L85" s="54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hidden="1" customHeight="1">
      <c r="A86" s="33"/>
      <c r="B86" s="34"/>
      <c r="C86" s="28" t="s">
        <v>112</v>
      </c>
      <c r="D86" s="35"/>
      <c r="E86" s="35"/>
      <c r="F86" s="35"/>
      <c r="G86" s="35"/>
      <c r="H86" s="35"/>
      <c r="I86" s="35"/>
      <c r="J86" s="35"/>
      <c r="K86" s="35"/>
      <c r="L86" s="54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hidden="1" customHeight="1">
      <c r="A87" s="33"/>
      <c r="B87" s="34"/>
      <c r="C87" s="35"/>
      <c r="D87" s="35"/>
      <c r="E87" s="251" t="str">
        <f>E9</f>
        <v>08 - Loď Pinta</v>
      </c>
      <c r="F87" s="300"/>
      <c r="G87" s="300"/>
      <c r="H87" s="300"/>
      <c r="I87" s="35"/>
      <c r="J87" s="35"/>
      <c r="K87" s="35"/>
      <c r="L87" s="54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4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hidden="1" customHeight="1">
      <c r="A89" s="33"/>
      <c r="B89" s="34"/>
      <c r="C89" s="28" t="s">
        <v>19</v>
      </c>
      <c r="D89" s="35"/>
      <c r="E89" s="35"/>
      <c r="F89" s="26" t="str">
        <f>F12</f>
        <v xml:space="preserve"> </v>
      </c>
      <c r="G89" s="35"/>
      <c r="H89" s="35"/>
      <c r="I89" s="28" t="s">
        <v>21</v>
      </c>
      <c r="J89" s="69" t="str">
        <f>IF(J12="","",J12)</f>
        <v>Vyplň údaj</v>
      </c>
      <c r="K89" s="35"/>
      <c r="L89" s="54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hidden="1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4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hidden="1" customHeight="1">
      <c r="A91" s="33"/>
      <c r="B91" s="34"/>
      <c r="C91" s="28" t="s">
        <v>22</v>
      </c>
      <c r="D91" s="35"/>
      <c r="E91" s="35"/>
      <c r="F91" s="26" t="str">
        <f>E15</f>
        <v xml:space="preserve"> </v>
      </c>
      <c r="G91" s="35"/>
      <c r="H91" s="35"/>
      <c r="I91" s="28" t="s">
        <v>27</v>
      </c>
      <c r="J91" s="31" t="str">
        <f>E21</f>
        <v xml:space="preserve"> </v>
      </c>
      <c r="K91" s="35"/>
      <c r="L91" s="54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hidden="1" customHeight="1">
      <c r="A92" s="33"/>
      <c r="B92" s="34"/>
      <c r="C92" s="28" t="s">
        <v>25</v>
      </c>
      <c r="D92" s="35"/>
      <c r="E92" s="35"/>
      <c r="F92" s="26" t="str">
        <f>IF(E18="","",E18)</f>
        <v>Vyplň údaj</v>
      </c>
      <c r="G92" s="35"/>
      <c r="H92" s="35"/>
      <c r="I92" s="28" t="s">
        <v>29</v>
      </c>
      <c r="J92" s="31" t="str">
        <f>E24</f>
        <v xml:space="preserve"> </v>
      </c>
      <c r="K92" s="35"/>
      <c r="L92" s="54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4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hidden="1" customHeight="1">
      <c r="A94" s="33"/>
      <c r="B94" s="34"/>
      <c r="C94" s="150" t="s">
        <v>115</v>
      </c>
      <c r="D94" s="151"/>
      <c r="E94" s="151"/>
      <c r="F94" s="151"/>
      <c r="G94" s="151"/>
      <c r="H94" s="151"/>
      <c r="I94" s="151"/>
      <c r="J94" s="152" t="s">
        <v>116</v>
      </c>
      <c r="K94" s="151"/>
      <c r="L94" s="54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hidden="1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4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hidden="1" customHeight="1">
      <c r="A96" s="33"/>
      <c r="B96" s="34"/>
      <c r="C96" s="153" t="s">
        <v>117</v>
      </c>
      <c r="D96" s="35"/>
      <c r="E96" s="35"/>
      <c r="F96" s="35"/>
      <c r="G96" s="35"/>
      <c r="H96" s="35"/>
      <c r="I96" s="35"/>
      <c r="J96" s="87">
        <f>J121</f>
        <v>0</v>
      </c>
      <c r="K96" s="35"/>
      <c r="L96" s="54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118</v>
      </c>
    </row>
    <row r="97" spans="1:31" s="9" customFormat="1" ht="24.95" hidden="1" customHeight="1">
      <c r="B97" s="154"/>
      <c r="C97" s="155"/>
      <c r="D97" s="156" t="s">
        <v>119</v>
      </c>
      <c r="E97" s="157"/>
      <c r="F97" s="157"/>
      <c r="G97" s="157"/>
      <c r="H97" s="157"/>
      <c r="I97" s="157"/>
      <c r="J97" s="158">
        <f>J122</f>
        <v>0</v>
      </c>
      <c r="K97" s="155"/>
      <c r="L97" s="159"/>
    </row>
    <row r="98" spans="1:31" s="10" customFormat="1" ht="19.899999999999999" hidden="1" customHeight="1">
      <c r="B98" s="160"/>
      <c r="C98" s="161"/>
      <c r="D98" s="162" t="s">
        <v>120</v>
      </c>
      <c r="E98" s="163"/>
      <c r="F98" s="163"/>
      <c r="G98" s="163"/>
      <c r="H98" s="163"/>
      <c r="I98" s="163"/>
      <c r="J98" s="164">
        <f>J123</f>
        <v>0</v>
      </c>
      <c r="K98" s="161"/>
      <c r="L98" s="165"/>
    </row>
    <row r="99" spans="1:31" s="10" customFormat="1" ht="19.899999999999999" hidden="1" customHeight="1">
      <c r="B99" s="160"/>
      <c r="C99" s="161"/>
      <c r="D99" s="162" t="s">
        <v>121</v>
      </c>
      <c r="E99" s="163"/>
      <c r="F99" s="163"/>
      <c r="G99" s="163"/>
      <c r="H99" s="163"/>
      <c r="I99" s="163"/>
      <c r="J99" s="164">
        <f>J137</f>
        <v>0</v>
      </c>
      <c r="K99" s="161"/>
      <c r="L99" s="165"/>
    </row>
    <row r="100" spans="1:31" s="10" customFormat="1" ht="19.899999999999999" hidden="1" customHeight="1">
      <c r="B100" s="160"/>
      <c r="C100" s="161"/>
      <c r="D100" s="162" t="s">
        <v>123</v>
      </c>
      <c r="E100" s="163"/>
      <c r="F100" s="163"/>
      <c r="G100" s="163"/>
      <c r="H100" s="163"/>
      <c r="I100" s="163"/>
      <c r="J100" s="164">
        <f>J142</f>
        <v>0</v>
      </c>
      <c r="K100" s="161"/>
      <c r="L100" s="165"/>
    </row>
    <row r="101" spans="1:31" s="10" customFormat="1" ht="19.899999999999999" hidden="1" customHeight="1">
      <c r="B101" s="160"/>
      <c r="C101" s="161"/>
      <c r="D101" s="162" t="s">
        <v>124</v>
      </c>
      <c r="E101" s="163"/>
      <c r="F101" s="163"/>
      <c r="G101" s="163"/>
      <c r="H101" s="163"/>
      <c r="I101" s="163"/>
      <c r="J101" s="164">
        <f>J147</f>
        <v>0</v>
      </c>
      <c r="K101" s="161"/>
      <c r="L101" s="165"/>
    </row>
    <row r="102" spans="1:31" s="2" customFormat="1" ht="21.75" hidden="1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54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hidden="1" customHeight="1">
      <c r="A103" s="33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4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ht="11.25" hidden="1"/>
    <row r="105" spans="1:31" ht="11.25" hidden="1"/>
    <row r="106" spans="1:31" ht="11.25" hidden="1"/>
    <row r="107" spans="1:31" s="2" customFormat="1" ht="6.95" customHeight="1">
      <c r="A107" s="33"/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54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125</v>
      </c>
      <c r="D108" s="35"/>
      <c r="E108" s="35"/>
      <c r="F108" s="35"/>
      <c r="G108" s="35"/>
      <c r="H108" s="35"/>
      <c r="I108" s="35"/>
      <c r="J108" s="35"/>
      <c r="K108" s="35"/>
      <c r="L108" s="54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54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15</v>
      </c>
      <c r="D110" s="35"/>
      <c r="E110" s="35"/>
      <c r="F110" s="35"/>
      <c r="G110" s="35"/>
      <c r="H110" s="35"/>
      <c r="I110" s="35"/>
      <c r="J110" s="35"/>
      <c r="K110" s="35"/>
      <c r="L110" s="54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8" t="str">
        <f>E7</f>
        <v>Inkkluzívne ihrisko Brezno</v>
      </c>
      <c r="F111" s="299"/>
      <c r="G111" s="299"/>
      <c r="H111" s="299"/>
      <c r="I111" s="35"/>
      <c r="J111" s="35"/>
      <c r="K111" s="35"/>
      <c r="L111" s="54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112</v>
      </c>
      <c r="D112" s="35"/>
      <c r="E112" s="35"/>
      <c r="F112" s="35"/>
      <c r="G112" s="35"/>
      <c r="H112" s="35"/>
      <c r="I112" s="35"/>
      <c r="J112" s="35"/>
      <c r="K112" s="35"/>
      <c r="L112" s="54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51" t="str">
        <f>E9</f>
        <v>08 - Loď Pinta</v>
      </c>
      <c r="F113" s="300"/>
      <c r="G113" s="300"/>
      <c r="H113" s="300"/>
      <c r="I113" s="35"/>
      <c r="J113" s="35"/>
      <c r="K113" s="35"/>
      <c r="L113" s="54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4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F12</f>
        <v xml:space="preserve"> </v>
      </c>
      <c r="G115" s="35"/>
      <c r="H115" s="35"/>
      <c r="I115" s="28" t="s">
        <v>21</v>
      </c>
      <c r="J115" s="69" t="str">
        <f>IF(J12="","",J12)</f>
        <v>Vyplň údaj</v>
      </c>
      <c r="K115" s="35"/>
      <c r="L115" s="54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4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22</v>
      </c>
      <c r="D117" s="35"/>
      <c r="E117" s="35"/>
      <c r="F117" s="26" t="str">
        <f>E15</f>
        <v xml:space="preserve"> </v>
      </c>
      <c r="G117" s="35"/>
      <c r="H117" s="35"/>
      <c r="I117" s="28" t="s">
        <v>27</v>
      </c>
      <c r="J117" s="31" t="str">
        <f>E21</f>
        <v xml:space="preserve"> </v>
      </c>
      <c r="K117" s="35"/>
      <c r="L117" s="54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25</v>
      </c>
      <c r="D118" s="35"/>
      <c r="E118" s="35"/>
      <c r="F118" s="26" t="str">
        <f>IF(E18="","",E18)</f>
        <v>Vyplň údaj</v>
      </c>
      <c r="G118" s="35"/>
      <c r="H118" s="35"/>
      <c r="I118" s="28" t="s">
        <v>29</v>
      </c>
      <c r="J118" s="31" t="str">
        <f>E24</f>
        <v xml:space="preserve"> </v>
      </c>
      <c r="K118" s="35"/>
      <c r="L118" s="54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4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66"/>
      <c r="B120" s="167"/>
      <c r="C120" s="168" t="s">
        <v>126</v>
      </c>
      <c r="D120" s="169" t="s">
        <v>56</v>
      </c>
      <c r="E120" s="169" t="s">
        <v>52</v>
      </c>
      <c r="F120" s="169" t="s">
        <v>53</v>
      </c>
      <c r="G120" s="169" t="s">
        <v>127</v>
      </c>
      <c r="H120" s="169" t="s">
        <v>128</v>
      </c>
      <c r="I120" s="169" t="s">
        <v>129</v>
      </c>
      <c r="J120" s="170" t="s">
        <v>116</v>
      </c>
      <c r="K120" s="171" t="s">
        <v>130</v>
      </c>
      <c r="L120" s="172"/>
      <c r="M120" s="78" t="s">
        <v>1</v>
      </c>
      <c r="N120" s="79" t="s">
        <v>35</v>
      </c>
      <c r="O120" s="79" t="s">
        <v>131</v>
      </c>
      <c r="P120" s="79" t="s">
        <v>132</v>
      </c>
      <c r="Q120" s="79" t="s">
        <v>133</v>
      </c>
      <c r="R120" s="79" t="s">
        <v>134</v>
      </c>
      <c r="S120" s="79" t="s">
        <v>135</v>
      </c>
      <c r="T120" s="80" t="s">
        <v>136</v>
      </c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</row>
    <row r="121" spans="1:65" s="2" customFormat="1" ht="22.9" customHeight="1">
      <c r="A121" s="33"/>
      <c r="B121" s="34"/>
      <c r="C121" s="85" t="s">
        <v>117</v>
      </c>
      <c r="D121" s="35"/>
      <c r="E121" s="35"/>
      <c r="F121" s="35"/>
      <c r="G121" s="35"/>
      <c r="H121" s="35"/>
      <c r="I121" s="35"/>
      <c r="J121" s="173">
        <f>BK121</f>
        <v>0</v>
      </c>
      <c r="K121" s="35"/>
      <c r="L121" s="38"/>
      <c r="M121" s="81"/>
      <c r="N121" s="174"/>
      <c r="O121" s="82"/>
      <c r="P121" s="175">
        <f>P122</f>
        <v>0</v>
      </c>
      <c r="Q121" s="82"/>
      <c r="R121" s="175">
        <f>R122</f>
        <v>6.4473929999999999</v>
      </c>
      <c r="S121" s="82"/>
      <c r="T121" s="176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70</v>
      </c>
      <c r="AU121" s="16" t="s">
        <v>118</v>
      </c>
      <c r="BK121" s="177">
        <f>BK122</f>
        <v>0</v>
      </c>
    </row>
    <row r="122" spans="1:65" s="12" customFormat="1" ht="25.9" customHeight="1">
      <c r="B122" s="178"/>
      <c r="C122" s="179"/>
      <c r="D122" s="180" t="s">
        <v>70</v>
      </c>
      <c r="E122" s="181" t="s">
        <v>137</v>
      </c>
      <c r="F122" s="181" t="s">
        <v>138</v>
      </c>
      <c r="G122" s="179"/>
      <c r="H122" s="179"/>
      <c r="I122" s="182"/>
      <c r="J122" s="183">
        <f>BK122</f>
        <v>0</v>
      </c>
      <c r="K122" s="179"/>
      <c r="L122" s="184"/>
      <c r="M122" s="185"/>
      <c r="N122" s="186"/>
      <c r="O122" s="186"/>
      <c r="P122" s="187">
        <f>P123+P137+P142+P147</f>
        <v>0</v>
      </c>
      <c r="Q122" s="186"/>
      <c r="R122" s="187">
        <f>R123+R137+R142+R147</f>
        <v>6.4473929999999999</v>
      </c>
      <c r="S122" s="186"/>
      <c r="T122" s="188">
        <f>T123+T137+T142+T147</f>
        <v>0</v>
      </c>
      <c r="AR122" s="189" t="s">
        <v>79</v>
      </c>
      <c r="AT122" s="190" t="s">
        <v>70</v>
      </c>
      <c r="AU122" s="190" t="s">
        <v>71</v>
      </c>
      <c r="AY122" s="189" t="s">
        <v>139</v>
      </c>
      <c r="BK122" s="191">
        <f>BK123+BK137+BK142+BK147</f>
        <v>0</v>
      </c>
    </row>
    <row r="123" spans="1:65" s="12" customFormat="1" ht="22.9" customHeight="1">
      <c r="B123" s="178"/>
      <c r="C123" s="179"/>
      <c r="D123" s="180" t="s">
        <v>70</v>
      </c>
      <c r="E123" s="192" t="s">
        <v>79</v>
      </c>
      <c r="F123" s="192" t="s">
        <v>140</v>
      </c>
      <c r="G123" s="179"/>
      <c r="H123" s="179"/>
      <c r="I123" s="182"/>
      <c r="J123" s="193">
        <f>BK123</f>
        <v>0</v>
      </c>
      <c r="K123" s="179"/>
      <c r="L123" s="184"/>
      <c r="M123" s="185"/>
      <c r="N123" s="186"/>
      <c r="O123" s="186"/>
      <c r="P123" s="187">
        <f>SUM(P124:P136)</f>
        <v>0</v>
      </c>
      <c r="Q123" s="186"/>
      <c r="R123" s="187">
        <f>SUM(R124:R136)</f>
        <v>0</v>
      </c>
      <c r="S123" s="186"/>
      <c r="T123" s="188">
        <f>SUM(T124:T136)</f>
        <v>0</v>
      </c>
      <c r="AR123" s="189" t="s">
        <v>79</v>
      </c>
      <c r="AT123" s="190" t="s">
        <v>70</v>
      </c>
      <c r="AU123" s="190" t="s">
        <v>79</v>
      </c>
      <c r="AY123" s="189" t="s">
        <v>139</v>
      </c>
      <c r="BK123" s="191">
        <f>SUM(BK124:BK136)</f>
        <v>0</v>
      </c>
    </row>
    <row r="124" spans="1:65" s="2" customFormat="1" ht="33" customHeight="1">
      <c r="A124" s="33"/>
      <c r="B124" s="34"/>
      <c r="C124" s="194" t="s">
        <v>79</v>
      </c>
      <c r="D124" s="194" t="s">
        <v>141</v>
      </c>
      <c r="E124" s="195" t="s">
        <v>142</v>
      </c>
      <c r="F124" s="196" t="s">
        <v>143</v>
      </c>
      <c r="G124" s="197" t="s">
        <v>144</v>
      </c>
      <c r="H124" s="198">
        <v>0</v>
      </c>
      <c r="I124" s="199"/>
      <c r="J124" s="200">
        <f>ROUND(I124*H124,2)</f>
        <v>0</v>
      </c>
      <c r="K124" s="201"/>
      <c r="L124" s="38"/>
      <c r="M124" s="202" t="s">
        <v>1</v>
      </c>
      <c r="N124" s="203" t="s">
        <v>37</v>
      </c>
      <c r="O124" s="74"/>
      <c r="P124" s="204">
        <f>O124*H124</f>
        <v>0</v>
      </c>
      <c r="Q124" s="204">
        <v>0</v>
      </c>
      <c r="R124" s="204">
        <f>Q124*H124</f>
        <v>0</v>
      </c>
      <c r="S124" s="204">
        <v>0</v>
      </c>
      <c r="T124" s="20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6" t="s">
        <v>145</v>
      </c>
      <c r="AT124" s="206" t="s">
        <v>141</v>
      </c>
      <c r="AU124" s="206" t="s">
        <v>146</v>
      </c>
      <c r="AY124" s="16" t="s">
        <v>139</v>
      </c>
      <c r="BE124" s="207">
        <f>IF(N124="základná",J124,0)</f>
        <v>0</v>
      </c>
      <c r="BF124" s="207">
        <f>IF(N124="znížená",J124,0)</f>
        <v>0</v>
      </c>
      <c r="BG124" s="207">
        <f>IF(N124="zákl. prenesená",J124,0)</f>
        <v>0</v>
      </c>
      <c r="BH124" s="207">
        <f>IF(N124="zníž. prenesená",J124,0)</f>
        <v>0</v>
      </c>
      <c r="BI124" s="207">
        <f>IF(N124="nulová",J124,0)</f>
        <v>0</v>
      </c>
      <c r="BJ124" s="16" t="s">
        <v>146</v>
      </c>
      <c r="BK124" s="207">
        <f>ROUND(I124*H124,2)</f>
        <v>0</v>
      </c>
      <c r="BL124" s="16" t="s">
        <v>145</v>
      </c>
      <c r="BM124" s="206" t="s">
        <v>407</v>
      </c>
    </row>
    <row r="125" spans="1:65" s="2" customFormat="1" ht="24.2" customHeight="1">
      <c r="A125" s="33"/>
      <c r="B125" s="34"/>
      <c r="C125" s="194" t="s">
        <v>146</v>
      </c>
      <c r="D125" s="194" t="s">
        <v>141</v>
      </c>
      <c r="E125" s="195" t="s">
        <v>152</v>
      </c>
      <c r="F125" s="196" t="s">
        <v>153</v>
      </c>
      <c r="G125" s="197" t="s">
        <v>144</v>
      </c>
      <c r="H125" s="198">
        <v>0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37</v>
      </c>
      <c r="O125" s="74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145</v>
      </c>
      <c r="AT125" s="206" t="s">
        <v>141</v>
      </c>
      <c r="AU125" s="206" t="s">
        <v>146</v>
      </c>
      <c r="AY125" s="16" t="s">
        <v>139</v>
      </c>
      <c r="BE125" s="207">
        <f>IF(N125="základná",J125,0)</f>
        <v>0</v>
      </c>
      <c r="BF125" s="207">
        <f>IF(N125="znížená",J125,0)</f>
        <v>0</v>
      </c>
      <c r="BG125" s="207">
        <f>IF(N125="zákl. prenesená",J125,0)</f>
        <v>0</v>
      </c>
      <c r="BH125" s="207">
        <f>IF(N125="zníž. prenesená",J125,0)</f>
        <v>0</v>
      </c>
      <c r="BI125" s="207">
        <f>IF(N125="nulová",J125,0)</f>
        <v>0</v>
      </c>
      <c r="BJ125" s="16" t="s">
        <v>146</v>
      </c>
      <c r="BK125" s="207">
        <f>ROUND(I125*H125,2)</f>
        <v>0</v>
      </c>
      <c r="BL125" s="16" t="s">
        <v>145</v>
      </c>
      <c r="BM125" s="206" t="s">
        <v>408</v>
      </c>
    </row>
    <row r="126" spans="1:65" s="2" customFormat="1" ht="24.2" customHeight="1">
      <c r="A126" s="33"/>
      <c r="B126" s="34"/>
      <c r="C126" s="194" t="s">
        <v>157</v>
      </c>
      <c r="D126" s="194" t="s">
        <v>141</v>
      </c>
      <c r="E126" s="195" t="s">
        <v>158</v>
      </c>
      <c r="F126" s="196" t="s">
        <v>159</v>
      </c>
      <c r="G126" s="197" t="s">
        <v>144</v>
      </c>
      <c r="H126" s="198">
        <v>0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37</v>
      </c>
      <c r="O126" s="74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145</v>
      </c>
      <c r="AT126" s="206" t="s">
        <v>141</v>
      </c>
      <c r="AU126" s="206" t="s">
        <v>146</v>
      </c>
      <c r="AY126" s="16" t="s">
        <v>139</v>
      </c>
      <c r="BE126" s="207">
        <f>IF(N126="základná",J126,0)</f>
        <v>0</v>
      </c>
      <c r="BF126" s="207">
        <f>IF(N126="znížená",J126,0)</f>
        <v>0</v>
      </c>
      <c r="BG126" s="207">
        <f>IF(N126="zákl. prenesená",J126,0)</f>
        <v>0</v>
      </c>
      <c r="BH126" s="207">
        <f>IF(N126="zníž. prenesená",J126,0)</f>
        <v>0</v>
      </c>
      <c r="BI126" s="207">
        <f>IF(N126="nulová",J126,0)</f>
        <v>0</v>
      </c>
      <c r="BJ126" s="16" t="s">
        <v>146</v>
      </c>
      <c r="BK126" s="207">
        <f>ROUND(I126*H126,2)</f>
        <v>0</v>
      </c>
      <c r="BL126" s="16" t="s">
        <v>145</v>
      </c>
      <c r="BM126" s="206" t="s">
        <v>409</v>
      </c>
    </row>
    <row r="127" spans="1:65" s="2" customFormat="1" ht="21.75" customHeight="1">
      <c r="A127" s="33"/>
      <c r="B127" s="34"/>
      <c r="C127" s="194" t="s">
        <v>145</v>
      </c>
      <c r="D127" s="194" t="s">
        <v>141</v>
      </c>
      <c r="E127" s="195" t="s">
        <v>161</v>
      </c>
      <c r="F127" s="196" t="s">
        <v>162</v>
      </c>
      <c r="G127" s="197" t="s">
        <v>144</v>
      </c>
      <c r="H127" s="198">
        <v>3.15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37</v>
      </c>
      <c r="O127" s="74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145</v>
      </c>
      <c r="AT127" s="206" t="s">
        <v>141</v>
      </c>
      <c r="AU127" s="206" t="s">
        <v>146</v>
      </c>
      <c r="AY127" s="16" t="s">
        <v>139</v>
      </c>
      <c r="BE127" s="207">
        <f>IF(N127="základná",J127,0)</f>
        <v>0</v>
      </c>
      <c r="BF127" s="207">
        <f>IF(N127="znížená",J127,0)</f>
        <v>0</v>
      </c>
      <c r="BG127" s="207">
        <f>IF(N127="zákl. prenesená",J127,0)</f>
        <v>0</v>
      </c>
      <c r="BH127" s="207">
        <f>IF(N127="zníž. prenesená",J127,0)</f>
        <v>0</v>
      </c>
      <c r="BI127" s="207">
        <f>IF(N127="nulová",J127,0)</f>
        <v>0</v>
      </c>
      <c r="BJ127" s="16" t="s">
        <v>146</v>
      </c>
      <c r="BK127" s="207">
        <f>ROUND(I127*H127,2)</f>
        <v>0</v>
      </c>
      <c r="BL127" s="16" t="s">
        <v>145</v>
      </c>
      <c r="BM127" s="206" t="s">
        <v>410</v>
      </c>
    </row>
    <row r="128" spans="1:65" s="13" customFormat="1" ht="11.25">
      <c r="B128" s="208"/>
      <c r="C128" s="209"/>
      <c r="D128" s="210" t="s">
        <v>148</v>
      </c>
      <c r="E128" s="211" t="s">
        <v>1</v>
      </c>
      <c r="F128" s="212" t="s">
        <v>411</v>
      </c>
      <c r="G128" s="209"/>
      <c r="H128" s="213">
        <v>3.15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148</v>
      </c>
      <c r="AU128" s="219" t="s">
        <v>146</v>
      </c>
      <c r="AV128" s="13" t="s">
        <v>146</v>
      </c>
      <c r="AW128" s="13" t="s">
        <v>28</v>
      </c>
      <c r="AX128" s="13" t="s">
        <v>79</v>
      </c>
      <c r="AY128" s="219" t="s">
        <v>139</v>
      </c>
    </row>
    <row r="129" spans="1:65" s="2" customFormat="1" ht="24.2" customHeight="1">
      <c r="A129" s="33"/>
      <c r="B129" s="34"/>
      <c r="C129" s="194" t="s">
        <v>165</v>
      </c>
      <c r="D129" s="194" t="s">
        <v>141</v>
      </c>
      <c r="E129" s="195" t="s">
        <v>166</v>
      </c>
      <c r="F129" s="196" t="s">
        <v>167</v>
      </c>
      <c r="G129" s="197" t="s">
        <v>144</v>
      </c>
      <c r="H129" s="198">
        <v>3.15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37</v>
      </c>
      <c r="O129" s="74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145</v>
      </c>
      <c r="AT129" s="206" t="s">
        <v>141</v>
      </c>
      <c r="AU129" s="206" t="s">
        <v>146</v>
      </c>
      <c r="AY129" s="16" t="s">
        <v>139</v>
      </c>
      <c r="BE129" s="207">
        <f>IF(N129="základná",J129,0)</f>
        <v>0</v>
      </c>
      <c r="BF129" s="207">
        <f>IF(N129="znížená",J129,0)</f>
        <v>0</v>
      </c>
      <c r="BG129" s="207">
        <f>IF(N129="zákl. prenesená",J129,0)</f>
        <v>0</v>
      </c>
      <c r="BH129" s="207">
        <f>IF(N129="zníž. prenesená",J129,0)</f>
        <v>0</v>
      </c>
      <c r="BI129" s="207">
        <f>IF(N129="nulová",J129,0)</f>
        <v>0</v>
      </c>
      <c r="BJ129" s="16" t="s">
        <v>146</v>
      </c>
      <c r="BK129" s="207">
        <f>ROUND(I129*H129,2)</f>
        <v>0</v>
      </c>
      <c r="BL129" s="16" t="s">
        <v>145</v>
      </c>
      <c r="BM129" s="206" t="s">
        <v>412</v>
      </c>
    </row>
    <row r="130" spans="1:65" s="2" customFormat="1" ht="24.2" customHeight="1">
      <c r="A130" s="33"/>
      <c r="B130" s="34"/>
      <c r="C130" s="194" t="s">
        <v>169</v>
      </c>
      <c r="D130" s="194" t="s">
        <v>141</v>
      </c>
      <c r="E130" s="195" t="s">
        <v>170</v>
      </c>
      <c r="F130" s="196" t="s">
        <v>171</v>
      </c>
      <c r="G130" s="197" t="s">
        <v>144</v>
      </c>
      <c r="H130" s="198">
        <v>3.15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37</v>
      </c>
      <c r="O130" s="74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145</v>
      </c>
      <c r="AT130" s="206" t="s">
        <v>141</v>
      </c>
      <c r="AU130" s="206" t="s">
        <v>146</v>
      </c>
      <c r="AY130" s="16" t="s">
        <v>139</v>
      </c>
      <c r="BE130" s="207">
        <f>IF(N130="základná",J130,0)</f>
        <v>0</v>
      </c>
      <c r="BF130" s="207">
        <f>IF(N130="znížená",J130,0)</f>
        <v>0</v>
      </c>
      <c r="BG130" s="207">
        <f>IF(N130="zákl. prenesená",J130,0)</f>
        <v>0</v>
      </c>
      <c r="BH130" s="207">
        <f>IF(N130="zníž. prenesená",J130,0)</f>
        <v>0</v>
      </c>
      <c r="BI130" s="207">
        <f>IF(N130="nulová",J130,0)</f>
        <v>0</v>
      </c>
      <c r="BJ130" s="16" t="s">
        <v>146</v>
      </c>
      <c r="BK130" s="207">
        <f>ROUND(I130*H130,2)</f>
        <v>0</v>
      </c>
      <c r="BL130" s="16" t="s">
        <v>145</v>
      </c>
      <c r="BM130" s="206" t="s">
        <v>413</v>
      </c>
    </row>
    <row r="131" spans="1:65" s="2" customFormat="1" ht="33" customHeight="1">
      <c r="A131" s="33"/>
      <c r="B131" s="34"/>
      <c r="C131" s="194" t="s">
        <v>173</v>
      </c>
      <c r="D131" s="194" t="s">
        <v>141</v>
      </c>
      <c r="E131" s="195" t="s">
        <v>174</v>
      </c>
      <c r="F131" s="196" t="s">
        <v>175</v>
      </c>
      <c r="G131" s="197" t="s">
        <v>144</v>
      </c>
      <c r="H131" s="198">
        <v>3.15</v>
      </c>
      <c r="I131" s="199"/>
      <c r="J131" s="200">
        <f>ROUND(I131*H131,2)</f>
        <v>0</v>
      </c>
      <c r="K131" s="201"/>
      <c r="L131" s="38"/>
      <c r="M131" s="202" t="s">
        <v>1</v>
      </c>
      <c r="N131" s="203" t="s">
        <v>37</v>
      </c>
      <c r="O131" s="74"/>
      <c r="P131" s="204">
        <f>O131*H131</f>
        <v>0</v>
      </c>
      <c r="Q131" s="204">
        <v>0</v>
      </c>
      <c r="R131" s="204">
        <f>Q131*H131</f>
        <v>0</v>
      </c>
      <c r="S131" s="204">
        <v>0</v>
      </c>
      <c r="T131" s="20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6" t="s">
        <v>145</v>
      </c>
      <c r="AT131" s="206" t="s">
        <v>141</v>
      </c>
      <c r="AU131" s="206" t="s">
        <v>146</v>
      </c>
      <c r="AY131" s="16" t="s">
        <v>139</v>
      </c>
      <c r="BE131" s="207">
        <f>IF(N131="základná",J131,0)</f>
        <v>0</v>
      </c>
      <c r="BF131" s="207">
        <f>IF(N131="znížená",J131,0)</f>
        <v>0</v>
      </c>
      <c r="BG131" s="207">
        <f>IF(N131="zákl. prenesená",J131,0)</f>
        <v>0</v>
      </c>
      <c r="BH131" s="207">
        <f>IF(N131="zníž. prenesená",J131,0)</f>
        <v>0</v>
      </c>
      <c r="BI131" s="207">
        <f>IF(N131="nulová",J131,0)</f>
        <v>0</v>
      </c>
      <c r="BJ131" s="16" t="s">
        <v>146</v>
      </c>
      <c r="BK131" s="207">
        <f>ROUND(I131*H131,2)</f>
        <v>0</v>
      </c>
      <c r="BL131" s="16" t="s">
        <v>145</v>
      </c>
      <c r="BM131" s="206" t="s">
        <v>414</v>
      </c>
    </row>
    <row r="132" spans="1:65" s="2" customFormat="1" ht="16.5" customHeight="1">
      <c r="A132" s="33"/>
      <c r="B132" s="34"/>
      <c r="C132" s="194" t="s">
        <v>177</v>
      </c>
      <c r="D132" s="194" t="s">
        <v>141</v>
      </c>
      <c r="E132" s="195" t="s">
        <v>178</v>
      </c>
      <c r="F132" s="196" t="s">
        <v>179</v>
      </c>
      <c r="G132" s="197" t="s">
        <v>144</v>
      </c>
      <c r="H132" s="198">
        <v>3.15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37</v>
      </c>
      <c r="O132" s="74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145</v>
      </c>
      <c r="AT132" s="206" t="s">
        <v>141</v>
      </c>
      <c r="AU132" s="206" t="s">
        <v>146</v>
      </c>
      <c r="AY132" s="16" t="s">
        <v>139</v>
      </c>
      <c r="BE132" s="207">
        <f>IF(N132="základná",J132,0)</f>
        <v>0</v>
      </c>
      <c r="BF132" s="207">
        <f>IF(N132="znížená",J132,0)</f>
        <v>0</v>
      </c>
      <c r="BG132" s="207">
        <f>IF(N132="zákl. prenesená",J132,0)</f>
        <v>0</v>
      </c>
      <c r="BH132" s="207">
        <f>IF(N132="zníž. prenesená",J132,0)</f>
        <v>0</v>
      </c>
      <c r="BI132" s="207">
        <f>IF(N132="nulová",J132,0)</f>
        <v>0</v>
      </c>
      <c r="BJ132" s="16" t="s">
        <v>146</v>
      </c>
      <c r="BK132" s="207">
        <f>ROUND(I132*H132,2)</f>
        <v>0</v>
      </c>
      <c r="BL132" s="16" t="s">
        <v>145</v>
      </c>
      <c r="BM132" s="206" t="s">
        <v>415</v>
      </c>
    </row>
    <row r="133" spans="1:65" s="2" customFormat="1" ht="24.2" customHeight="1">
      <c r="A133" s="33"/>
      <c r="B133" s="34"/>
      <c r="C133" s="194" t="s">
        <v>181</v>
      </c>
      <c r="D133" s="194" t="s">
        <v>141</v>
      </c>
      <c r="E133" s="195" t="s">
        <v>182</v>
      </c>
      <c r="F133" s="196" t="s">
        <v>183</v>
      </c>
      <c r="G133" s="197" t="s">
        <v>184</v>
      </c>
      <c r="H133" s="198">
        <v>5.3550000000000004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37</v>
      </c>
      <c r="O133" s="74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145</v>
      </c>
      <c r="AT133" s="206" t="s">
        <v>141</v>
      </c>
      <c r="AU133" s="206" t="s">
        <v>146</v>
      </c>
      <c r="AY133" s="16" t="s">
        <v>139</v>
      </c>
      <c r="BE133" s="207">
        <f>IF(N133="základná",J133,0)</f>
        <v>0</v>
      </c>
      <c r="BF133" s="207">
        <f>IF(N133="znížená",J133,0)</f>
        <v>0</v>
      </c>
      <c r="BG133" s="207">
        <f>IF(N133="zákl. prenesená",J133,0)</f>
        <v>0</v>
      </c>
      <c r="BH133" s="207">
        <f>IF(N133="zníž. prenesená",J133,0)</f>
        <v>0</v>
      </c>
      <c r="BI133" s="207">
        <f>IF(N133="nulová",J133,0)</f>
        <v>0</v>
      </c>
      <c r="BJ133" s="16" t="s">
        <v>146</v>
      </c>
      <c r="BK133" s="207">
        <f>ROUND(I133*H133,2)</f>
        <v>0</v>
      </c>
      <c r="BL133" s="16" t="s">
        <v>145</v>
      </c>
      <c r="BM133" s="206" t="s">
        <v>416</v>
      </c>
    </row>
    <row r="134" spans="1:65" s="13" customFormat="1" ht="11.25">
      <c r="B134" s="208"/>
      <c r="C134" s="209"/>
      <c r="D134" s="210" t="s">
        <v>148</v>
      </c>
      <c r="E134" s="211" t="s">
        <v>1</v>
      </c>
      <c r="F134" s="212" t="s">
        <v>417</v>
      </c>
      <c r="G134" s="209"/>
      <c r="H134" s="213">
        <v>5.3550000000000004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148</v>
      </c>
      <c r="AU134" s="219" t="s">
        <v>146</v>
      </c>
      <c r="AV134" s="13" t="s">
        <v>146</v>
      </c>
      <c r="AW134" s="13" t="s">
        <v>28</v>
      </c>
      <c r="AX134" s="13" t="s">
        <v>79</v>
      </c>
      <c r="AY134" s="219" t="s">
        <v>139</v>
      </c>
    </row>
    <row r="135" spans="1:65" s="2" customFormat="1" ht="24.2" customHeight="1">
      <c r="A135" s="33"/>
      <c r="B135" s="34"/>
      <c r="C135" s="194" t="s">
        <v>105</v>
      </c>
      <c r="D135" s="194" t="s">
        <v>141</v>
      </c>
      <c r="E135" s="195" t="s">
        <v>351</v>
      </c>
      <c r="F135" s="196" t="s">
        <v>352</v>
      </c>
      <c r="G135" s="197" t="s">
        <v>144</v>
      </c>
      <c r="H135" s="198">
        <v>0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37</v>
      </c>
      <c r="O135" s="74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145</v>
      </c>
      <c r="AT135" s="206" t="s">
        <v>141</v>
      </c>
      <c r="AU135" s="206" t="s">
        <v>146</v>
      </c>
      <c r="AY135" s="16" t="s">
        <v>139</v>
      </c>
      <c r="BE135" s="207">
        <f>IF(N135="základná",J135,0)</f>
        <v>0</v>
      </c>
      <c r="BF135" s="207">
        <f>IF(N135="znížená",J135,0)</f>
        <v>0</v>
      </c>
      <c r="BG135" s="207">
        <f>IF(N135="zákl. prenesená",J135,0)</f>
        <v>0</v>
      </c>
      <c r="BH135" s="207">
        <f>IF(N135="zníž. prenesená",J135,0)</f>
        <v>0</v>
      </c>
      <c r="BI135" s="207">
        <f>IF(N135="nulová",J135,0)</f>
        <v>0</v>
      </c>
      <c r="BJ135" s="16" t="s">
        <v>146</v>
      </c>
      <c r="BK135" s="207">
        <f>ROUND(I135*H135,2)</f>
        <v>0</v>
      </c>
      <c r="BL135" s="16" t="s">
        <v>145</v>
      </c>
      <c r="BM135" s="206" t="s">
        <v>418</v>
      </c>
    </row>
    <row r="136" spans="1:65" s="2" customFormat="1" ht="16.5" customHeight="1">
      <c r="A136" s="33"/>
      <c r="B136" s="34"/>
      <c r="C136" s="231" t="s">
        <v>108</v>
      </c>
      <c r="D136" s="231" t="s">
        <v>198</v>
      </c>
      <c r="E136" s="232" t="s">
        <v>355</v>
      </c>
      <c r="F136" s="233" t="s">
        <v>356</v>
      </c>
      <c r="G136" s="234" t="s">
        <v>184</v>
      </c>
      <c r="H136" s="235">
        <v>0</v>
      </c>
      <c r="I136" s="236"/>
      <c r="J136" s="237">
        <f>ROUND(I136*H136,2)</f>
        <v>0</v>
      </c>
      <c r="K136" s="238"/>
      <c r="L136" s="239"/>
      <c r="M136" s="240" t="s">
        <v>1</v>
      </c>
      <c r="N136" s="241" t="s">
        <v>37</v>
      </c>
      <c r="O136" s="74"/>
      <c r="P136" s="204">
        <f>O136*H136</f>
        <v>0</v>
      </c>
      <c r="Q136" s="204">
        <v>1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177</v>
      </c>
      <c r="AT136" s="206" t="s">
        <v>198</v>
      </c>
      <c r="AU136" s="206" t="s">
        <v>146</v>
      </c>
      <c r="AY136" s="16" t="s">
        <v>139</v>
      </c>
      <c r="BE136" s="207">
        <f>IF(N136="základná",J136,0)</f>
        <v>0</v>
      </c>
      <c r="BF136" s="207">
        <f>IF(N136="znížená",J136,0)</f>
        <v>0</v>
      </c>
      <c r="BG136" s="207">
        <f>IF(N136="zákl. prenesená",J136,0)</f>
        <v>0</v>
      </c>
      <c r="BH136" s="207">
        <f>IF(N136="zníž. prenesená",J136,0)</f>
        <v>0</v>
      </c>
      <c r="BI136" s="207">
        <f>IF(N136="nulová",J136,0)</f>
        <v>0</v>
      </c>
      <c r="BJ136" s="16" t="s">
        <v>146</v>
      </c>
      <c r="BK136" s="207">
        <f>ROUND(I136*H136,2)</f>
        <v>0</v>
      </c>
      <c r="BL136" s="16" t="s">
        <v>145</v>
      </c>
      <c r="BM136" s="206" t="s">
        <v>419</v>
      </c>
    </row>
    <row r="137" spans="1:65" s="12" customFormat="1" ht="22.9" customHeight="1">
      <c r="B137" s="178"/>
      <c r="C137" s="179"/>
      <c r="D137" s="180" t="s">
        <v>70</v>
      </c>
      <c r="E137" s="192" t="s">
        <v>146</v>
      </c>
      <c r="F137" s="192" t="s">
        <v>187</v>
      </c>
      <c r="G137" s="179"/>
      <c r="H137" s="179"/>
      <c r="I137" s="182"/>
      <c r="J137" s="193">
        <f>BK137</f>
        <v>0</v>
      </c>
      <c r="K137" s="179"/>
      <c r="L137" s="184"/>
      <c r="M137" s="185"/>
      <c r="N137" s="186"/>
      <c r="O137" s="186"/>
      <c r="P137" s="187">
        <f>SUM(P138:P141)</f>
        <v>0</v>
      </c>
      <c r="Q137" s="186"/>
      <c r="R137" s="187">
        <f>SUM(R138:R141)</f>
        <v>4.6944030000000003</v>
      </c>
      <c r="S137" s="186"/>
      <c r="T137" s="188">
        <f>SUM(T138:T141)</f>
        <v>0</v>
      </c>
      <c r="AR137" s="189" t="s">
        <v>79</v>
      </c>
      <c r="AT137" s="190" t="s">
        <v>70</v>
      </c>
      <c r="AU137" s="190" t="s">
        <v>79</v>
      </c>
      <c r="AY137" s="189" t="s">
        <v>139</v>
      </c>
      <c r="BK137" s="191">
        <f>SUM(BK138:BK141)</f>
        <v>0</v>
      </c>
    </row>
    <row r="138" spans="1:65" s="2" customFormat="1" ht="16.5" customHeight="1">
      <c r="A138" s="33"/>
      <c r="B138" s="34"/>
      <c r="C138" s="194" t="s">
        <v>197</v>
      </c>
      <c r="D138" s="194" t="s">
        <v>141</v>
      </c>
      <c r="E138" s="195" t="s">
        <v>188</v>
      </c>
      <c r="F138" s="196" t="s">
        <v>189</v>
      </c>
      <c r="G138" s="197" t="s">
        <v>144</v>
      </c>
      <c r="H138" s="198">
        <v>2.1</v>
      </c>
      <c r="I138" s="199"/>
      <c r="J138" s="200">
        <f>ROUND(I138*H138,2)</f>
        <v>0</v>
      </c>
      <c r="K138" s="201"/>
      <c r="L138" s="38"/>
      <c r="M138" s="202" t="s">
        <v>1</v>
      </c>
      <c r="N138" s="203" t="s">
        <v>37</v>
      </c>
      <c r="O138" s="74"/>
      <c r="P138" s="204">
        <f>O138*H138</f>
        <v>0</v>
      </c>
      <c r="Q138" s="204">
        <v>2.23543</v>
      </c>
      <c r="R138" s="204">
        <f>Q138*H138</f>
        <v>4.6944030000000003</v>
      </c>
      <c r="S138" s="204">
        <v>0</v>
      </c>
      <c r="T138" s="20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145</v>
      </c>
      <c r="AT138" s="206" t="s">
        <v>141</v>
      </c>
      <c r="AU138" s="206" t="s">
        <v>146</v>
      </c>
      <c r="AY138" s="16" t="s">
        <v>139</v>
      </c>
      <c r="BE138" s="207">
        <f>IF(N138="základná",J138,0)</f>
        <v>0</v>
      </c>
      <c r="BF138" s="207">
        <f>IF(N138="znížená",J138,0)</f>
        <v>0</v>
      </c>
      <c r="BG138" s="207">
        <f>IF(N138="zákl. prenesená",J138,0)</f>
        <v>0</v>
      </c>
      <c r="BH138" s="207">
        <f>IF(N138="zníž. prenesená",J138,0)</f>
        <v>0</v>
      </c>
      <c r="BI138" s="207">
        <f>IF(N138="nulová",J138,0)</f>
        <v>0</v>
      </c>
      <c r="BJ138" s="16" t="s">
        <v>146</v>
      </c>
      <c r="BK138" s="207">
        <f>ROUND(I138*H138,2)</f>
        <v>0</v>
      </c>
      <c r="BL138" s="16" t="s">
        <v>145</v>
      </c>
      <c r="BM138" s="206" t="s">
        <v>420</v>
      </c>
    </row>
    <row r="139" spans="1:65" s="13" customFormat="1" ht="11.25">
      <c r="B139" s="208"/>
      <c r="C139" s="209"/>
      <c r="D139" s="210" t="s">
        <v>148</v>
      </c>
      <c r="E139" s="211" t="s">
        <v>1</v>
      </c>
      <c r="F139" s="212" t="s">
        <v>421</v>
      </c>
      <c r="G139" s="209"/>
      <c r="H139" s="213">
        <v>2.1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148</v>
      </c>
      <c r="AU139" s="219" t="s">
        <v>146</v>
      </c>
      <c r="AV139" s="13" t="s">
        <v>146</v>
      </c>
      <c r="AW139" s="13" t="s">
        <v>28</v>
      </c>
      <c r="AX139" s="13" t="s">
        <v>79</v>
      </c>
      <c r="AY139" s="219" t="s">
        <v>139</v>
      </c>
    </row>
    <row r="140" spans="1:65" s="2" customFormat="1" ht="24.2" customHeight="1">
      <c r="A140" s="33"/>
      <c r="B140" s="34"/>
      <c r="C140" s="194" t="s">
        <v>204</v>
      </c>
      <c r="D140" s="194" t="s">
        <v>141</v>
      </c>
      <c r="E140" s="195" t="s">
        <v>191</v>
      </c>
      <c r="F140" s="196" t="s">
        <v>192</v>
      </c>
      <c r="G140" s="197" t="s">
        <v>193</v>
      </c>
      <c r="H140" s="198">
        <v>0</v>
      </c>
      <c r="I140" s="199"/>
      <c r="J140" s="200">
        <f>ROUND(I140*H140,2)</f>
        <v>0</v>
      </c>
      <c r="K140" s="201"/>
      <c r="L140" s="38"/>
      <c r="M140" s="202" t="s">
        <v>1</v>
      </c>
      <c r="N140" s="203" t="s">
        <v>37</v>
      </c>
      <c r="O140" s="74"/>
      <c r="P140" s="204">
        <f>O140*H140</f>
        <v>0</v>
      </c>
      <c r="Q140" s="204">
        <v>3.0000000000000001E-5</v>
      </c>
      <c r="R140" s="204">
        <f>Q140*H140</f>
        <v>0</v>
      </c>
      <c r="S140" s="204">
        <v>0</v>
      </c>
      <c r="T140" s="20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145</v>
      </c>
      <c r="AT140" s="206" t="s">
        <v>141</v>
      </c>
      <c r="AU140" s="206" t="s">
        <v>146</v>
      </c>
      <c r="AY140" s="16" t="s">
        <v>139</v>
      </c>
      <c r="BE140" s="207">
        <f>IF(N140="základná",J140,0)</f>
        <v>0</v>
      </c>
      <c r="BF140" s="207">
        <f>IF(N140="znížená",J140,0)</f>
        <v>0</v>
      </c>
      <c r="BG140" s="207">
        <f>IF(N140="zákl. prenesená",J140,0)</f>
        <v>0</v>
      </c>
      <c r="BH140" s="207">
        <f>IF(N140="zníž. prenesená",J140,0)</f>
        <v>0</v>
      </c>
      <c r="BI140" s="207">
        <f>IF(N140="nulová",J140,0)</f>
        <v>0</v>
      </c>
      <c r="BJ140" s="16" t="s">
        <v>146</v>
      </c>
      <c r="BK140" s="207">
        <f>ROUND(I140*H140,2)</f>
        <v>0</v>
      </c>
      <c r="BL140" s="16" t="s">
        <v>145</v>
      </c>
      <c r="BM140" s="206" t="s">
        <v>422</v>
      </c>
    </row>
    <row r="141" spans="1:65" s="2" customFormat="1" ht="16.5" customHeight="1">
      <c r="A141" s="33"/>
      <c r="B141" s="34"/>
      <c r="C141" s="231" t="s">
        <v>208</v>
      </c>
      <c r="D141" s="231" t="s">
        <v>198</v>
      </c>
      <c r="E141" s="232" t="s">
        <v>199</v>
      </c>
      <c r="F141" s="233" t="s">
        <v>200</v>
      </c>
      <c r="G141" s="234" t="s">
        <v>193</v>
      </c>
      <c r="H141" s="235">
        <v>0</v>
      </c>
      <c r="I141" s="236"/>
      <c r="J141" s="237">
        <f>ROUND(I141*H141,2)</f>
        <v>0</v>
      </c>
      <c r="K141" s="238"/>
      <c r="L141" s="239"/>
      <c r="M141" s="240" t="s">
        <v>1</v>
      </c>
      <c r="N141" s="241" t="s">
        <v>37</v>
      </c>
      <c r="O141" s="74"/>
      <c r="P141" s="204">
        <f>O141*H141</f>
        <v>0</v>
      </c>
      <c r="Q141" s="204">
        <v>2.9999999999999997E-4</v>
      </c>
      <c r="R141" s="204">
        <f>Q141*H141</f>
        <v>0</v>
      </c>
      <c r="S141" s="204">
        <v>0</v>
      </c>
      <c r="T141" s="20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6" t="s">
        <v>177</v>
      </c>
      <c r="AT141" s="206" t="s">
        <v>198</v>
      </c>
      <c r="AU141" s="206" t="s">
        <v>146</v>
      </c>
      <c r="AY141" s="16" t="s">
        <v>139</v>
      </c>
      <c r="BE141" s="207">
        <f>IF(N141="základná",J141,0)</f>
        <v>0</v>
      </c>
      <c r="BF141" s="207">
        <f>IF(N141="znížená",J141,0)</f>
        <v>0</v>
      </c>
      <c r="BG141" s="207">
        <f>IF(N141="zákl. prenesená",J141,0)</f>
        <v>0</v>
      </c>
      <c r="BH141" s="207">
        <f>IF(N141="zníž. prenesená",J141,0)</f>
        <v>0</v>
      </c>
      <c r="BI141" s="207">
        <f>IF(N141="nulová",J141,0)</f>
        <v>0</v>
      </c>
      <c r="BJ141" s="16" t="s">
        <v>146</v>
      </c>
      <c r="BK141" s="207">
        <f>ROUND(I141*H141,2)</f>
        <v>0</v>
      </c>
      <c r="BL141" s="16" t="s">
        <v>145</v>
      </c>
      <c r="BM141" s="206" t="s">
        <v>423</v>
      </c>
    </row>
    <row r="142" spans="1:65" s="12" customFormat="1" ht="22.9" customHeight="1">
      <c r="B142" s="178"/>
      <c r="C142" s="179"/>
      <c r="D142" s="180" t="s">
        <v>70</v>
      </c>
      <c r="E142" s="192" t="s">
        <v>181</v>
      </c>
      <c r="F142" s="192" t="s">
        <v>216</v>
      </c>
      <c r="G142" s="179"/>
      <c r="H142" s="179"/>
      <c r="I142" s="182"/>
      <c r="J142" s="193">
        <f>BK142</f>
        <v>0</v>
      </c>
      <c r="K142" s="179"/>
      <c r="L142" s="184"/>
      <c r="M142" s="185"/>
      <c r="N142" s="186"/>
      <c r="O142" s="186"/>
      <c r="P142" s="187">
        <f>SUM(P143:P146)</f>
        <v>0</v>
      </c>
      <c r="Q142" s="186"/>
      <c r="R142" s="187">
        <f>SUM(R143:R146)</f>
        <v>1.75299</v>
      </c>
      <c r="S142" s="186"/>
      <c r="T142" s="188">
        <f>SUM(T143:T146)</f>
        <v>0</v>
      </c>
      <c r="AR142" s="189" t="s">
        <v>79</v>
      </c>
      <c r="AT142" s="190" t="s">
        <v>70</v>
      </c>
      <c r="AU142" s="190" t="s">
        <v>79</v>
      </c>
      <c r="AY142" s="189" t="s">
        <v>139</v>
      </c>
      <c r="BK142" s="191">
        <f>SUM(BK143:BK146)</f>
        <v>0</v>
      </c>
    </row>
    <row r="143" spans="1:65" s="2" customFormat="1" ht="16.5" customHeight="1">
      <c r="A143" s="33"/>
      <c r="B143" s="34"/>
      <c r="C143" s="194" t="s">
        <v>212</v>
      </c>
      <c r="D143" s="194" t="s">
        <v>141</v>
      </c>
      <c r="E143" s="195" t="s">
        <v>324</v>
      </c>
      <c r="F143" s="196" t="s">
        <v>325</v>
      </c>
      <c r="G143" s="197" t="s">
        <v>220</v>
      </c>
      <c r="H143" s="198">
        <v>0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37</v>
      </c>
      <c r="O143" s="74"/>
      <c r="P143" s="204">
        <f>O143*H143</f>
        <v>0</v>
      </c>
      <c r="Q143" s="204">
        <v>3.0000000000000001E-5</v>
      </c>
      <c r="R143" s="204">
        <f>Q143*H143</f>
        <v>0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145</v>
      </c>
      <c r="AT143" s="206" t="s">
        <v>141</v>
      </c>
      <c r="AU143" s="206" t="s">
        <v>146</v>
      </c>
      <c r="AY143" s="16" t="s">
        <v>139</v>
      </c>
      <c r="BE143" s="207">
        <f>IF(N143="základná",J143,0)</f>
        <v>0</v>
      </c>
      <c r="BF143" s="207">
        <f>IF(N143="znížená",J143,0)</f>
        <v>0</v>
      </c>
      <c r="BG143" s="207">
        <f>IF(N143="zákl. prenesená",J143,0)</f>
        <v>0</v>
      </c>
      <c r="BH143" s="207">
        <f>IF(N143="zníž. prenesená",J143,0)</f>
        <v>0</v>
      </c>
      <c r="BI143" s="207">
        <f>IF(N143="nulová",J143,0)</f>
        <v>0</v>
      </c>
      <c r="BJ143" s="16" t="s">
        <v>146</v>
      </c>
      <c r="BK143" s="207">
        <f>ROUND(I143*H143,2)</f>
        <v>0</v>
      </c>
      <c r="BL143" s="16" t="s">
        <v>145</v>
      </c>
      <c r="BM143" s="206" t="s">
        <v>424</v>
      </c>
    </row>
    <row r="144" spans="1:65" s="2" customFormat="1" ht="21.75" customHeight="1">
      <c r="A144" s="33"/>
      <c r="B144" s="34"/>
      <c r="C144" s="231" t="s">
        <v>217</v>
      </c>
      <c r="D144" s="231" t="s">
        <v>198</v>
      </c>
      <c r="E144" s="232" t="s">
        <v>328</v>
      </c>
      <c r="F144" s="233" t="s">
        <v>329</v>
      </c>
      <c r="G144" s="234" t="s">
        <v>226</v>
      </c>
      <c r="H144" s="235">
        <v>0</v>
      </c>
      <c r="I144" s="236"/>
      <c r="J144" s="237">
        <f>ROUND(I144*H144,2)</f>
        <v>0</v>
      </c>
      <c r="K144" s="238"/>
      <c r="L144" s="239"/>
      <c r="M144" s="240" t="s">
        <v>1</v>
      </c>
      <c r="N144" s="241" t="s">
        <v>37</v>
      </c>
      <c r="O144" s="74"/>
      <c r="P144" s="204">
        <f>O144*H144</f>
        <v>0</v>
      </c>
      <c r="Q144" s="204">
        <v>1.0999999999999999E-2</v>
      </c>
      <c r="R144" s="204">
        <f>Q144*H144</f>
        <v>0</v>
      </c>
      <c r="S144" s="204">
        <v>0</v>
      </c>
      <c r="T144" s="20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6" t="s">
        <v>177</v>
      </c>
      <c r="AT144" s="206" t="s">
        <v>198</v>
      </c>
      <c r="AU144" s="206" t="s">
        <v>146</v>
      </c>
      <c r="AY144" s="16" t="s">
        <v>139</v>
      </c>
      <c r="BE144" s="207">
        <f>IF(N144="základná",J144,0)</f>
        <v>0</v>
      </c>
      <c r="BF144" s="207">
        <f>IF(N144="znížená",J144,0)</f>
        <v>0</v>
      </c>
      <c r="BG144" s="207">
        <f>IF(N144="zákl. prenesená",J144,0)</f>
        <v>0</v>
      </c>
      <c r="BH144" s="207">
        <f>IF(N144="zníž. prenesená",J144,0)</f>
        <v>0</v>
      </c>
      <c r="BI144" s="207">
        <f>IF(N144="nulová",J144,0)</f>
        <v>0</v>
      </c>
      <c r="BJ144" s="16" t="s">
        <v>146</v>
      </c>
      <c r="BK144" s="207">
        <f>ROUND(I144*H144,2)</f>
        <v>0</v>
      </c>
      <c r="BL144" s="16" t="s">
        <v>145</v>
      </c>
      <c r="BM144" s="206" t="s">
        <v>425</v>
      </c>
    </row>
    <row r="145" spans="1:65" s="2" customFormat="1" ht="33" customHeight="1">
      <c r="A145" s="33"/>
      <c r="B145" s="34"/>
      <c r="C145" s="194" t="s">
        <v>223</v>
      </c>
      <c r="D145" s="194" t="s">
        <v>141</v>
      </c>
      <c r="E145" s="195" t="s">
        <v>426</v>
      </c>
      <c r="F145" s="196" t="s">
        <v>427</v>
      </c>
      <c r="G145" s="197" t="s">
        <v>237</v>
      </c>
      <c r="H145" s="198">
        <v>1</v>
      </c>
      <c r="I145" s="199"/>
      <c r="J145" s="200">
        <f>ROUND(I145*H145,2)</f>
        <v>0</v>
      </c>
      <c r="K145" s="201"/>
      <c r="L145" s="38"/>
      <c r="M145" s="202" t="s">
        <v>1</v>
      </c>
      <c r="N145" s="203" t="s">
        <v>37</v>
      </c>
      <c r="O145" s="74"/>
      <c r="P145" s="204">
        <f>O145*H145</f>
        <v>0</v>
      </c>
      <c r="Q145" s="204">
        <v>0.97299000000000002</v>
      </c>
      <c r="R145" s="204">
        <f>Q145*H145</f>
        <v>0.97299000000000002</v>
      </c>
      <c r="S145" s="204">
        <v>0</v>
      </c>
      <c r="T145" s="20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145</v>
      </c>
      <c r="AT145" s="206" t="s">
        <v>141</v>
      </c>
      <c r="AU145" s="206" t="s">
        <v>146</v>
      </c>
      <c r="AY145" s="16" t="s">
        <v>139</v>
      </c>
      <c r="BE145" s="207">
        <f>IF(N145="základná",J145,0)</f>
        <v>0</v>
      </c>
      <c r="BF145" s="207">
        <f>IF(N145="znížená",J145,0)</f>
        <v>0</v>
      </c>
      <c r="BG145" s="207">
        <f>IF(N145="zákl. prenesená",J145,0)</f>
        <v>0</v>
      </c>
      <c r="BH145" s="207">
        <f>IF(N145="zníž. prenesená",J145,0)</f>
        <v>0</v>
      </c>
      <c r="BI145" s="207">
        <f>IF(N145="nulová",J145,0)</f>
        <v>0</v>
      </c>
      <c r="BJ145" s="16" t="s">
        <v>146</v>
      </c>
      <c r="BK145" s="207">
        <f>ROUND(I145*H145,2)</f>
        <v>0</v>
      </c>
      <c r="BL145" s="16" t="s">
        <v>145</v>
      </c>
      <c r="BM145" s="206" t="s">
        <v>428</v>
      </c>
    </row>
    <row r="146" spans="1:65" s="2" customFormat="1" ht="16.5" customHeight="1">
      <c r="A146" s="33"/>
      <c r="B146" s="34"/>
      <c r="C146" s="231" t="s">
        <v>229</v>
      </c>
      <c r="D146" s="231" t="s">
        <v>198</v>
      </c>
      <c r="E146" s="232" t="s">
        <v>429</v>
      </c>
      <c r="F146" s="233" t="s">
        <v>430</v>
      </c>
      <c r="G146" s="234" t="s">
        <v>226</v>
      </c>
      <c r="H146" s="235">
        <v>1</v>
      </c>
      <c r="I146" s="236"/>
      <c r="J146" s="237">
        <f>ROUND(I146*H146,2)</f>
        <v>0</v>
      </c>
      <c r="K146" s="238"/>
      <c r="L146" s="239"/>
      <c r="M146" s="240" t="s">
        <v>1</v>
      </c>
      <c r="N146" s="241" t="s">
        <v>37</v>
      </c>
      <c r="O146" s="74"/>
      <c r="P146" s="204">
        <f>O146*H146</f>
        <v>0</v>
      </c>
      <c r="Q146" s="204">
        <v>0.78</v>
      </c>
      <c r="R146" s="204">
        <f>Q146*H146</f>
        <v>0.78</v>
      </c>
      <c r="S146" s="204">
        <v>0</v>
      </c>
      <c r="T146" s="20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177</v>
      </c>
      <c r="AT146" s="206" t="s">
        <v>198</v>
      </c>
      <c r="AU146" s="206" t="s">
        <v>146</v>
      </c>
      <c r="AY146" s="16" t="s">
        <v>139</v>
      </c>
      <c r="BE146" s="207">
        <f>IF(N146="základná",J146,0)</f>
        <v>0</v>
      </c>
      <c r="BF146" s="207">
        <f>IF(N146="znížená",J146,0)</f>
        <v>0</v>
      </c>
      <c r="BG146" s="207">
        <f>IF(N146="zákl. prenesená",J146,0)</f>
        <v>0</v>
      </c>
      <c r="BH146" s="207">
        <f>IF(N146="zníž. prenesená",J146,0)</f>
        <v>0</v>
      </c>
      <c r="BI146" s="207">
        <f>IF(N146="nulová",J146,0)</f>
        <v>0</v>
      </c>
      <c r="BJ146" s="16" t="s">
        <v>146</v>
      </c>
      <c r="BK146" s="207">
        <f>ROUND(I146*H146,2)</f>
        <v>0</v>
      </c>
      <c r="BL146" s="16" t="s">
        <v>145</v>
      </c>
      <c r="BM146" s="206" t="s">
        <v>431</v>
      </c>
    </row>
    <row r="147" spans="1:65" s="12" customFormat="1" ht="22.9" customHeight="1">
      <c r="B147" s="178"/>
      <c r="C147" s="179"/>
      <c r="D147" s="180" t="s">
        <v>70</v>
      </c>
      <c r="E147" s="192" t="s">
        <v>242</v>
      </c>
      <c r="F147" s="192" t="s">
        <v>243</v>
      </c>
      <c r="G147" s="179"/>
      <c r="H147" s="179"/>
      <c r="I147" s="182"/>
      <c r="J147" s="193">
        <f>BK147</f>
        <v>0</v>
      </c>
      <c r="K147" s="179"/>
      <c r="L147" s="184"/>
      <c r="M147" s="185"/>
      <c r="N147" s="186"/>
      <c r="O147" s="186"/>
      <c r="P147" s="187">
        <f>P148</f>
        <v>0</v>
      </c>
      <c r="Q147" s="186"/>
      <c r="R147" s="187">
        <f>R148</f>
        <v>0</v>
      </c>
      <c r="S147" s="186"/>
      <c r="T147" s="188">
        <f>T148</f>
        <v>0</v>
      </c>
      <c r="AR147" s="189" t="s">
        <v>79</v>
      </c>
      <c r="AT147" s="190" t="s">
        <v>70</v>
      </c>
      <c r="AU147" s="190" t="s">
        <v>79</v>
      </c>
      <c r="AY147" s="189" t="s">
        <v>139</v>
      </c>
      <c r="BK147" s="191">
        <f>BK148</f>
        <v>0</v>
      </c>
    </row>
    <row r="148" spans="1:65" s="2" customFormat="1" ht="24.2" customHeight="1">
      <c r="A148" s="33"/>
      <c r="B148" s="34"/>
      <c r="C148" s="194" t="s">
        <v>234</v>
      </c>
      <c r="D148" s="194" t="s">
        <v>141</v>
      </c>
      <c r="E148" s="195" t="s">
        <v>245</v>
      </c>
      <c r="F148" s="196" t="s">
        <v>246</v>
      </c>
      <c r="G148" s="197" t="s">
        <v>184</v>
      </c>
      <c r="H148" s="198">
        <v>6.4470000000000001</v>
      </c>
      <c r="I148" s="199"/>
      <c r="J148" s="200">
        <f>ROUND(I148*H148,2)</f>
        <v>0</v>
      </c>
      <c r="K148" s="201"/>
      <c r="L148" s="38"/>
      <c r="M148" s="242" t="s">
        <v>1</v>
      </c>
      <c r="N148" s="243" t="s">
        <v>37</v>
      </c>
      <c r="O148" s="244"/>
      <c r="P148" s="245">
        <f>O148*H148</f>
        <v>0</v>
      </c>
      <c r="Q148" s="245">
        <v>0</v>
      </c>
      <c r="R148" s="245">
        <f>Q148*H148</f>
        <v>0</v>
      </c>
      <c r="S148" s="245">
        <v>0</v>
      </c>
      <c r="T148" s="246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145</v>
      </c>
      <c r="AT148" s="206" t="s">
        <v>141</v>
      </c>
      <c r="AU148" s="206" t="s">
        <v>146</v>
      </c>
      <c r="AY148" s="16" t="s">
        <v>139</v>
      </c>
      <c r="BE148" s="207">
        <f>IF(N148="základná",J148,0)</f>
        <v>0</v>
      </c>
      <c r="BF148" s="207">
        <f>IF(N148="znížená",J148,0)</f>
        <v>0</v>
      </c>
      <c r="BG148" s="207">
        <f>IF(N148="zákl. prenesená",J148,0)</f>
        <v>0</v>
      </c>
      <c r="BH148" s="207">
        <f>IF(N148="zníž. prenesená",J148,0)</f>
        <v>0</v>
      </c>
      <c r="BI148" s="207">
        <f>IF(N148="nulová",J148,0)</f>
        <v>0</v>
      </c>
      <c r="BJ148" s="16" t="s">
        <v>146</v>
      </c>
      <c r="BK148" s="207">
        <f>ROUND(I148*H148,2)</f>
        <v>0</v>
      </c>
      <c r="BL148" s="16" t="s">
        <v>145</v>
      </c>
      <c r="BM148" s="206" t="s">
        <v>432</v>
      </c>
    </row>
    <row r="149" spans="1:65" s="2" customFormat="1" ht="6.95" customHeight="1">
      <c r="A149" s="33"/>
      <c r="B149" s="57"/>
      <c r="C149" s="58"/>
      <c r="D149" s="58"/>
      <c r="E149" s="58"/>
      <c r="F149" s="58"/>
      <c r="G149" s="58"/>
      <c r="H149" s="58"/>
      <c r="I149" s="58"/>
      <c r="J149" s="58"/>
      <c r="K149" s="58"/>
      <c r="L149" s="38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algorithmName="SHA-512" hashValue="UBym+Wv/rWaGAoiAWcdhNwpukA1WNWIAOGec+U/Paif6Vvd5ijnvYem6qPkw30SXcGpDszUJBtT1nuIVQ9btyQ==" saltValue="EZC3BO8sEzrxfBhAF4dpvh5aZXSQ8C3ZfvyVTS4901PKwjGFHMR+GMTf08A0XgPqg5dqrO1Kpn5xSmvsyslbEQ==" spinCount="100000" sheet="1" objects="1" scenarios="1" formatColumns="0" formatRows="0" autoFilter="0"/>
  <autoFilter ref="C120:K14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01 - Altánok</vt:lpstr>
      <vt:lpstr>02 - Infotabuľa</vt:lpstr>
      <vt:lpstr>03 - Lavičky 4ks</vt:lpstr>
      <vt:lpstr>04 - Smetný kôš 4ks</vt:lpstr>
      <vt:lpstr>05 - Hojdačka hniezdo</vt:lpstr>
      <vt:lpstr>06 - Fitdráha</vt:lpstr>
      <vt:lpstr>07 - Pieskovisko čln</vt:lpstr>
      <vt:lpstr>08 - Loď Pinta</vt:lpstr>
      <vt:lpstr>09 - Loď Nina</vt:lpstr>
      <vt:lpstr>10 - Kolotoč</vt:lpstr>
      <vt:lpstr>11 - Chodník a úprava trá...</vt:lpstr>
      <vt:lpstr>'01 - Altánok'!Názvy_tlače</vt:lpstr>
      <vt:lpstr>'02 - Infotabuľa'!Názvy_tlače</vt:lpstr>
      <vt:lpstr>'03 - Lavičky 4ks'!Názvy_tlače</vt:lpstr>
      <vt:lpstr>'04 - Smetný kôš 4ks'!Názvy_tlače</vt:lpstr>
      <vt:lpstr>'05 - Hojdačka hniezdo'!Názvy_tlače</vt:lpstr>
      <vt:lpstr>'06 - Fitdráha'!Názvy_tlače</vt:lpstr>
      <vt:lpstr>'07 - Pieskovisko čln'!Názvy_tlače</vt:lpstr>
      <vt:lpstr>'08 - Loď Pinta'!Názvy_tlače</vt:lpstr>
      <vt:lpstr>'09 - Loď Nina'!Názvy_tlače</vt:lpstr>
      <vt:lpstr>'10 - Kolotoč'!Názvy_tlače</vt:lpstr>
      <vt:lpstr>'11 - Chodník a úprava trá...'!Názvy_tlače</vt:lpstr>
      <vt:lpstr>'Rekapitulácia stavby'!Názvy_tlače</vt:lpstr>
      <vt:lpstr>'01 - Altánok'!Oblasť_tlače</vt:lpstr>
      <vt:lpstr>'02 - Infotabuľa'!Oblasť_tlače</vt:lpstr>
      <vt:lpstr>'03 - Lavičky 4ks'!Oblasť_tlače</vt:lpstr>
      <vt:lpstr>'04 - Smetný kôš 4ks'!Oblasť_tlače</vt:lpstr>
      <vt:lpstr>'05 - Hojdačka hniezdo'!Oblasť_tlače</vt:lpstr>
      <vt:lpstr>'06 - Fitdráha'!Oblasť_tlače</vt:lpstr>
      <vt:lpstr>'07 - Pieskovisko čln'!Oblasť_tlače</vt:lpstr>
      <vt:lpstr>'08 - Loď Pinta'!Oblasť_tlače</vt:lpstr>
      <vt:lpstr>'09 - Loď Nina'!Oblasť_tlače</vt:lpstr>
      <vt:lpstr>'10 - Kolotoč'!Oblasť_tlače</vt:lpstr>
      <vt:lpstr>'11 - Chodník a úprava trá...'!Oblasť_tlače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LAPTOP-ZENBOOK\Maxo</dc:creator>
  <cp:lastModifiedBy>Ridzoňová Dana</cp:lastModifiedBy>
  <dcterms:created xsi:type="dcterms:W3CDTF">2022-02-15T13:24:46Z</dcterms:created>
  <dcterms:modified xsi:type="dcterms:W3CDTF">2022-03-24T12:48:48Z</dcterms:modified>
</cp:coreProperties>
</file>