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_2022\AM\Halasova\norske FONDY 2022\"/>
    </mc:Choice>
  </mc:AlternateContent>
  <bookViews>
    <workbookView xWindow="0" yWindow="0" windowWidth="28800" windowHeight="11775" activeTab="1"/>
  </bookViews>
  <sheets>
    <sheet name="Rekapitulácia stavby" sheetId="1" r:id="rId1"/>
    <sheet name="05 - Zmena povrchov asfal..." sheetId="2" r:id="rId2"/>
  </sheets>
  <definedNames>
    <definedName name="_xlnm._FilterDatabase" localSheetId="1" hidden="1">'05 - Zmena povrchov asfal...'!$C$119:$K$129</definedName>
    <definedName name="_xlnm.Print_Titles" localSheetId="1">'05 - Zmena povrchov asfal...'!$119:$119</definedName>
    <definedName name="_xlnm.Print_Titles" localSheetId="0">'Rekapitulácia stavby'!$92:$92</definedName>
    <definedName name="_xlnm.Print_Area" localSheetId="1">'05 - Zmena povrchov asfal...'!$C$4:$J$76,'05 - Zmena povrchov asfal...'!$C$107:$J$129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29" i="2"/>
  <c r="BH129" i="2"/>
  <c r="BG129" i="2"/>
  <c r="BE129" i="2"/>
  <c r="T129" i="2"/>
  <c r="T128" i="2"/>
  <c r="T127" i="2" s="1"/>
  <c r="R129" i="2"/>
  <c r="R128" i="2"/>
  <c r="R127" i="2"/>
  <c r="P129" i="2"/>
  <c r="P128" i="2" s="1"/>
  <c r="P127" i="2" s="1"/>
  <c r="BI126" i="2"/>
  <c r="BH126" i="2"/>
  <c r="BG126" i="2"/>
  <c r="BE126" i="2"/>
  <c r="T126" i="2"/>
  <c r="R126" i="2"/>
  <c r="P126" i="2"/>
  <c r="BI125" i="2"/>
  <c r="F37" i="2" s="1"/>
  <c r="BH125" i="2"/>
  <c r="BG125" i="2"/>
  <c r="BE125" i="2"/>
  <c r="T125" i="2"/>
  <c r="R125" i="2"/>
  <c r="P125" i="2"/>
  <c r="BI123" i="2"/>
  <c r="BH123" i="2"/>
  <c r="BG123" i="2"/>
  <c r="BE123" i="2"/>
  <c r="T123" i="2"/>
  <c r="R123" i="2"/>
  <c r="P123" i="2"/>
  <c r="F116" i="2"/>
  <c r="E112" i="2"/>
  <c r="J92" i="2"/>
  <c r="F91" i="2"/>
  <c r="F89" i="2"/>
  <c r="E87" i="2"/>
  <c r="J21" i="2"/>
  <c r="E21" i="2"/>
  <c r="J116" i="2" s="1"/>
  <c r="J20" i="2"/>
  <c r="J18" i="2"/>
  <c r="E18" i="2"/>
  <c r="F117" i="2"/>
  <c r="J17" i="2"/>
  <c r="J12" i="2"/>
  <c r="J114" i="2"/>
  <c r="E7" i="2"/>
  <c r="E110" i="2"/>
  <c r="L90" i="1"/>
  <c r="AM90" i="1"/>
  <c r="AM89" i="1"/>
  <c r="L89" i="1"/>
  <c r="AM87" i="1"/>
  <c r="L87" i="1"/>
  <c r="L85" i="1"/>
  <c r="L84" i="1"/>
  <c r="BK126" i="2"/>
  <c r="J125" i="2"/>
  <c r="J123" i="2"/>
  <c r="F35" i="2"/>
  <c r="BK129" i="2"/>
  <c r="J126" i="2"/>
  <c r="BK123" i="2"/>
  <c r="AS94" i="1"/>
  <c r="J129" i="2"/>
  <c r="BK125" i="2"/>
  <c r="R122" i="2" l="1"/>
  <c r="R121" i="2"/>
  <c r="R120" i="2"/>
  <c r="BK122" i="2"/>
  <c r="BK121" i="2" s="1"/>
  <c r="J121" i="2" s="1"/>
  <c r="J97" i="2" s="1"/>
  <c r="T122" i="2"/>
  <c r="T121" i="2" s="1"/>
  <c r="T120" i="2" s="1"/>
  <c r="P122" i="2"/>
  <c r="P121" i="2"/>
  <c r="P120" i="2" s="1"/>
  <c r="AU95" i="1" s="1"/>
  <c r="AU94" i="1" s="1"/>
  <c r="BK128" i="2"/>
  <c r="J128" i="2"/>
  <c r="J100" i="2" s="1"/>
  <c r="E85" i="2"/>
  <c r="J89" i="2"/>
  <c r="J91" i="2"/>
  <c r="F92" i="2"/>
  <c r="BF123" i="2"/>
  <c r="BF125" i="2"/>
  <c r="BF126" i="2"/>
  <c r="BF129" i="2"/>
  <c r="BD95" i="1"/>
  <c r="BB95" i="1"/>
  <c r="BB94" i="1" s="1"/>
  <c r="W31" i="1" s="1"/>
  <c r="F33" i="2"/>
  <c r="AZ95" i="1" s="1"/>
  <c r="AZ94" i="1" s="1"/>
  <c r="W29" i="1" s="1"/>
  <c r="BD94" i="1"/>
  <c r="W33" i="1"/>
  <c r="J33" i="2"/>
  <c r="AV95" i="1"/>
  <c r="F36" i="2"/>
  <c r="BC95" i="1"/>
  <c r="BC94" i="1" s="1"/>
  <c r="W32" i="1" s="1"/>
  <c r="J122" i="2" l="1"/>
  <c r="J98" i="2"/>
  <c r="BK127" i="2"/>
  <c r="J127" i="2"/>
  <c r="J99" i="2" s="1"/>
  <c r="AV94" i="1"/>
  <c r="AK29" i="1"/>
  <c r="AX94" i="1"/>
  <c r="AY94" i="1"/>
  <c r="J34" i="2"/>
  <c r="AW95" i="1"/>
  <c r="AT95" i="1"/>
  <c r="F34" i="2"/>
  <c r="BA95" i="1"/>
  <c r="BA94" i="1"/>
  <c r="W30" i="1"/>
  <c r="BK120" i="2" l="1"/>
  <c r="J120" i="2"/>
  <c r="J30" i="2"/>
  <c r="AG95" i="1"/>
  <c r="AG94" i="1" s="1"/>
  <c r="AK26" i="1" s="1"/>
  <c r="AK35" i="1" s="1"/>
  <c r="AW94" i="1"/>
  <c r="AK30" i="1"/>
  <c r="J39" i="2" l="1"/>
  <c r="J96" i="2"/>
  <c r="AN95" i="1"/>
  <c r="AT94" i="1"/>
  <c r="AN94" i="1" l="1"/>
</calcChain>
</file>

<file path=xl/sharedStrings.xml><?xml version="1.0" encoding="utf-8"?>
<sst xmlns="http://schemas.openxmlformats.org/spreadsheetml/2006/main" count="344" uniqueCount="138">
  <si>
    <t>Export Komplet</t>
  </si>
  <si>
    <t/>
  </si>
  <si>
    <t>2.0</t>
  </si>
  <si>
    <t>False</t>
  </si>
  <si>
    <t>{d2eeede9-f2a5-42a3-ab77-e2497a207b7d}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</si>
  <si>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</si>
  <si>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</si>
  <si>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</si>
  <si>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</si>
  <si>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</si>
  <si>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</si>
  <si>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</si>
  <si>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</si>
  <si>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</si>
  <si>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</si>
  <si>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Zmena povrchov asfaltových ihrísk na svetlé plochy</t>
  </si>
  <si>
    <t>JKSO:</t>
  </si>
  <si>
    <t>KS:</t>
  </si>
  <si>
    <t>Miesto:</t>
  </si>
  <si>
    <t>Brezno</t>
  </si>
  <si>
    <t>Dátum:</t>
  </si>
  <si>
    <t>31. 5. 2022</t>
  </si>
  <si>
    <t>Objednávateľ:</t>
  </si>
  <si>
    <t>IČO:</t>
  </si>
  <si>
    <t>Mesto Brezno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</si>
  <si>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</si>
  <si>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</si>
  <si>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</si>
  <si>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</si>
  <si>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</si>
  <si>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</si>
  <si>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</si>
  <si>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Medvecová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</si>
  <si>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</si>
  <si>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</si>
  <si>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</si>
  <si>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</si>
  <si>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</si>
  <si>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</si>
  <si>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</si>
  <si>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</si>
  <si>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</si>
  <si>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</si>
  <si>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</si>
  <si>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</si>
  <si>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</si>
  <si>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</si>
  <si>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</si>
  <si>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</si>
  <si>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</si>
  <si>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</si>
  <si>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</si>
  <si>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</si>
  <si>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</si>
  <si>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</si>
  <si>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</si>
  <si>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</si>
  <si>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</si>
  <si>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</si>
  <si>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</si>
  <si>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</si>
  <si>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</si>
  <si>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</si>
  <si>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</si>
  <si>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</si>
  <si>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</si>
  <si>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</si>
  <si>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</si>
  <si>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</si>
  <si>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</si>
  <si>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</si>
  <si>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</si>
  <si>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</si>
  <si>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</si>
  <si>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</si>
  <si>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</si>
  <si>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</si>
  <si>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</si>
  <si>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</si>
  <si>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</si>
  <si>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</si>
  <si>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{4649a557-0de9-4d23-a996-0a173a7c8feb}</t>
  </si>
  <si>
    <t>KRYCÍ LIST ROZPOČTU</t>
  </si>
  <si>
    <t>Objekt:</t>
  </si>
  <si>
    <t>05 - Zmena povrchov asfaltových ihrísk na svetlé plochy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</si>
  <si>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</si>
  <si>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</si>
  <si>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</si>
  <si>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</si>
  <si>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</si>
  <si>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</si>
  <si>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</si>
  <si>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</si>
  <si>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</si>
  <si>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</si>
  <si>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</si>
  <si>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</si>
  <si>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</si>
  <si>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</si>
  <si>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</si>
  <si>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</si>
  <si>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</si>
  <si>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</si>
  <si>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</si>
  <si>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</si>
  <si>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</si>
  <si>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</si>
  <si>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</si>
  <si>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</si>
  <si>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</si>
  <si>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</si>
  <si>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</si>
  <si>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938908252,1</t>
  </si>
  <si>
    <t>Čistenie povrchu chodníkov a peších zón plochy nad 500 m2</t>
  </si>
  <si>
    <t>m2</t>
  </si>
  <si>
    <t>4</t>
  </si>
  <si>
    <t>2</t>
  </si>
  <si>
    <t>-1698057969</t>
  </si>
  <si>
    <t>VV</t>
  </si>
  <si>
    <t>1250+350</t>
  </si>
  <si>
    <t>938908411</t>
  </si>
  <si>
    <t>Očistenie povrchu krytu alebo podkladu asfaltového, betónového alebo dláždeného tlakom vody</t>
  </si>
  <si>
    <t>1759075781</t>
  </si>
  <si>
    <t>3</t>
  </si>
  <si>
    <t>938909315</t>
  </si>
  <si>
    <t>Odstránenie blata, prachu alebo hlineného nánosu, z povrchu podkladu alebo krytu bet. alebo asfalt. zametacou kefou</t>
  </si>
  <si>
    <t>1575733910</t>
  </si>
  <si>
    <t>PSV</t>
  </si>
  <si>
    <t>Práce a dodávky PSV</t>
  </si>
  <si>
    <t>783</t>
  </si>
  <si>
    <t>Nátery</t>
  </si>
  <si>
    <t>783890011,1</t>
  </si>
  <si>
    <t>16</t>
  </si>
  <si>
    <t>-1087778390</t>
  </si>
  <si>
    <t>Náter betónových povrchov 2 vrstvy - akrylátovou farbou,určenou na povrchovú úpravu asfaltových a betónových povrchov, na svetlé a odrazové plochy a pre znižovanie prehrievaných verejných plôch, oteruvzdorná, odolná voči poveternostným vplyvom a výkyvom teplôt, chemikáliám, protišmyková, odtieň 0100, (alt. 0515)</t>
  </si>
  <si>
    <t>č.p. C-KN 3858/188, 3858/206, k.ú. Brezno</t>
  </si>
  <si>
    <t xml:space="preserve">Ing. Barbora Halásová </t>
  </si>
  <si>
    <t>Martina Medvecová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</si>
</sst>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167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9" workbookViewId="0">
      <selection activeCell="V15" sqref="V1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14" t="s">
        <v>5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6</v>
      </c>
    </row>
    <row r="5" spans="1:74" s="1" customFormat="1" ht="12" customHeight="1">
      <c r="B5" s="18"/>
      <c r="D5" s="22" t="s">
        <v>11</v>
      </c>
      <c r="K5" s="176" t="s">
        <v>12</v>
      </c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R5" s="18"/>
      <c r="BE5" s="173" t="s">
        <v>13</v>
      </c>
      <c r="BS5" s="15" t="s">
        <v>6</v>
      </c>
    </row>
    <row r="6" spans="1:74" s="1" customFormat="1" ht="36.950000000000003" customHeight="1">
      <c r="B6" s="18"/>
      <c r="D6" s="24" t="s">
        <v>14</v>
      </c>
      <c r="K6" s="178" t="s">
        <v>15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R6" s="18"/>
      <c r="BE6" s="174"/>
      <c r="BS6" s="15" t="s">
        <v>6</v>
      </c>
    </row>
    <row r="7" spans="1:74" s="1" customFormat="1" ht="12" customHeight="1">
      <c r="B7" s="18"/>
      <c r="D7" s="25" t="s">
        <v>16</v>
      </c>
      <c r="K7" s="23" t="s">
        <v>1</v>
      </c>
      <c r="AK7" s="25" t="s">
        <v>17</v>
      </c>
      <c r="AN7" s="23" t="s">
        <v>1</v>
      </c>
      <c r="AR7" s="18"/>
      <c r="BE7" s="174"/>
      <c r="BS7" s="15" t="s">
        <v>6</v>
      </c>
    </row>
    <row r="8" spans="1:74" s="1" customFormat="1" ht="12" customHeight="1">
      <c r="B8" s="18"/>
      <c r="D8" s="25" t="s">
        <v>18</v>
      </c>
      <c r="K8" s="23" t="s">
        <v>135</v>
      </c>
      <c r="AK8" s="25" t="s">
        <v>20</v>
      </c>
      <c r="AN8" s="26" t="s">
        <v>21</v>
      </c>
      <c r="AR8" s="18"/>
      <c r="BE8" s="174"/>
      <c r="BS8" s="15" t="s">
        <v>6</v>
      </c>
    </row>
    <row r="9" spans="1:74" s="1" customFormat="1" ht="14.45" customHeight="1">
      <c r="B9" s="18"/>
      <c r="AR9" s="18"/>
      <c r="BE9" s="174"/>
      <c r="BS9" s="15" t="s">
        <v>6</v>
      </c>
    </row>
    <row r="10" spans="1:74" s="1" customFormat="1" ht="12" customHeight="1">
      <c r="B10" s="18"/>
      <c r="D10" s="25" t="s">
        <v>22</v>
      </c>
      <c r="AK10" s="25" t="s">
        <v>23</v>
      </c>
      <c r="AN10" s="23" t="s">
        <v>1</v>
      </c>
      <c r="AR10" s="18"/>
      <c r="BE10" s="174"/>
      <c r="BS10" s="15" t="s">
        <v>6</v>
      </c>
    </row>
    <row r="11" spans="1:74" s="1" customFormat="1" ht="18.399999999999999" customHeight="1">
      <c r="B11" s="18"/>
      <c r="E11" s="23" t="s">
        <v>24</v>
      </c>
      <c r="AK11" s="25" t="s">
        <v>25</v>
      </c>
      <c r="AN11" s="23" t="s">
        <v>1</v>
      </c>
      <c r="AR11" s="18"/>
      <c r="BE11" s="174"/>
      <c r="BS11" s="15" t="s">
        <v>6</v>
      </c>
    </row>
    <row r="12" spans="1:74" s="1" customFormat="1" ht="6.95" customHeight="1">
      <c r="B12" s="18"/>
      <c r="AR12" s="18"/>
      <c r="BE12" s="174"/>
      <c r="BS12" s="15" t="s">
        <v>6</v>
      </c>
    </row>
    <row r="13" spans="1:74" s="1" customFormat="1" ht="12" customHeight="1">
      <c r="B13" s="18"/>
      <c r="D13" s="25" t="s">
        <v>26</v>
      </c>
      <c r="AK13" s="25" t="s">
        <v>23</v>
      </c>
      <c r="AN13" s="27" t="s">
        <v>27</v>
      </c>
      <c r="AR13" s="18"/>
      <c r="BE13" s="174"/>
      <c r="BS13" s="15" t="s">
        <v>6</v>
      </c>
    </row>
    <row r="14" spans="1:74" ht="12.75">
      <c r="B14" s="18"/>
      <c r="E14" s="179" t="s">
        <v>27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25" t="s">
        <v>25</v>
      </c>
      <c r="AN14" s="27" t="s">
        <v>27</v>
      </c>
      <c r="AR14" s="18"/>
      <c r="BE14" s="174"/>
      <c r="BS14" s="15" t="s">
        <v>6</v>
      </c>
    </row>
    <row r="15" spans="1:74" s="1" customFormat="1" ht="6.95" customHeight="1">
      <c r="B15" s="18"/>
      <c r="AR15" s="18"/>
      <c r="BE15" s="174"/>
      <c r="BS15" s="15" t="s">
        <v>3</v>
      </c>
    </row>
    <row r="16" spans="1:74" s="1" customFormat="1" ht="12" customHeight="1">
      <c r="B16" s="18"/>
      <c r="D16" s="25" t="s">
        <v>28</v>
      </c>
      <c r="AK16" s="25" t="s">
        <v>23</v>
      </c>
      <c r="AN16" s="23" t="s">
        <v>1</v>
      </c>
      <c r="AR16" s="18"/>
      <c r="BE16" s="174"/>
      <c r="BS16" s="15" t="s">
        <v>3</v>
      </c>
    </row>
    <row r="17" spans="1:71" s="1" customFormat="1" ht="18.399999999999999" customHeight="1">
      <c r="B17" s="18"/>
      <c r="E17" s="23" t="s">
        <v>136</v>
      </c>
      <c r="AK17" s="25" t="s">
        <v>25</v>
      </c>
      <c r="AN17" s="23" t="s">
        <v>1</v>
      </c>
      <c r="AR17" s="18"/>
      <c r="BE17" s="174"/>
      <c r="BS17" s="15" t="s">
        <v>29</v>
      </c>
    </row>
    <row r="18" spans="1:71" s="1" customFormat="1" ht="6.95" customHeight="1">
      <c r="B18" s="18"/>
      <c r="AR18" s="18"/>
      <c r="BE18" s="174"/>
      <c r="BS18" s="15" t="s">
        <v>30</v>
      </c>
    </row>
    <row r="19" spans="1:71" s="1" customFormat="1" ht="12" customHeight="1">
      <c r="B19" s="18"/>
      <c r="D19" s="25" t="s">
        <v>31</v>
      </c>
      <c r="AK19" s="25" t="s">
        <v>23</v>
      </c>
      <c r="AN19" s="23" t="s">
        <v>1</v>
      </c>
      <c r="AR19" s="18"/>
      <c r="BE19" s="174"/>
      <c r="BS19" s="15" t="s">
        <v>30</v>
      </c>
    </row>
    <row r="20" spans="1:71" s="1" customFormat="1" ht="18.399999999999999" customHeight="1">
      <c r="B20" s="18"/>
      <c r="E20" s="23" t="s">
        <v>137</v>
      </c>
      <c r="AK20" s="25" t="s">
        <v>25</v>
      </c>
      <c r="AN20" s="23" t="s">
        <v>1</v>
      </c>
      <c r="AR20" s="18"/>
      <c r="BE20" s="174"/>
      <c r="BS20" s="15" t="s">
        <v>29</v>
      </c>
    </row>
    <row r="21" spans="1:71" s="1" customFormat="1" ht="6.95" customHeight="1">
      <c r="B21" s="18"/>
      <c r="AR21" s="18"/>
      <c r="BE21" s="174"/>
    </row>
    <row r="22" spans="1:71" s="1" customFormat="1" ht="12" customHeight="1">
      <c r="B22" s="18"/>
      <c r="D22" s="25" t="s">
        <v>33</v>
      </c>
      <c r="AR22" s="18"/>
      <c r="BE22" s="174"/>
    </row>
    <row r="23" spans="1:71" s="1" customFormat="1" ht="16.5" customHeight="1">
      <c r="B23" s="18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8"/>
      <c r="BE23" s="174"/>
    </row>
    <row r="24" spans="1:71" s="1" customFormat="1" ht="6.95" customHeight="1">
      <c r="B24" s="18"/>
      <c r="AR24" s="18"/>
      <c r="BE24" s="174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4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2">
        <f>ROUND(AG94,2)</f>
        <v>0</v>
      </c>
      <c r="AL26" s="183"/>
      <c r="AM26" s="183"/>
      <c r="AN26" s="183"/>
      <c r="AO26" s="183"/>
      <c r="AP26" s="30"/>
      <c r="AQ26" s="30"/>
      <c r="AR26" s="31"/>
      <c r="BE26" s="174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74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84" t="s">
        <v>35</v>
      </c>
      <c r="M28" s="184"/>
      <c r="N28" s="184"/>
      <c r="O28" s="184"/>
      <c r="P28" s="184"/>
      <c r="Q28" s="30"/>
      <c r="R28" s="30"/>
      <c r="S28" s="30"/>
      <c r="T28" s="30"/>
      <c r="U28" s="30"/>
      <c r="V28" s="30"/>
      <c r="W28" s="184" t="s">
        <v>36</v>
      </c>
      <c r="X28" s="184"/>
      <c r="Y28" s="184"/>
      <c r="Z28" s="184"/>
      <c r="AA28" s="184"/>
      <c r="AB28" s="184"/>
      <c r="AC28" s="184"/>
      <c r="AD28" s="184"/>
      <c r="AE28" s="184"/>
      <c r="AF28" s="30"/>
      <c r="AG28" s="30"/>
      <c r="AH28" s="30"/>
      <c r="AI28" s="30"/>
      <c r="AJ28" s="30"/>
      <c r="AK28" s="184" t="s">
        <v>37</v>
      </c>
      <c r="AL28" s="184"/>
      <c r="AM28" s="184"/>
      <c r="AN28" s="184"/>
      <c r="AO28" s="184"/>
      <c r="AP28" s="30"/>
      <c r="AQ28" s="30"/>
      <c r="AR28" s="31"/>
      <c r="BE28" s="174"/>
    </row>
    <row r="29" spans="1:71" s="3" customFormat="1" ht="14.45" customHeight="1">
      <c r="B29" s="35"/>
      <c r="D29" s="25" t="s">
        <v>38</v>
      </c>
      <c r="F29" s="36" t="s">
        <v>39</v>
      </c>
      <c r="L29" s="187">
        <v>0.2</v>
      </c>
      <c r="M29" s="186"/>
      <c r="N29" s="186"/>
      <c r="O29" s="186"/>
      <c r="P29" s="186"/>
      <c r="Q29" s="37"/>
      <c r="R29" s="37"/>
      <c r="S29" s="37"/>
      <c r="T29" s="37"/>
      <c r="U29" s="37"/>
      <c r="V29" s="37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F29" s="37"/>
      <c r="AG29" s="37"/>
      <c r="AH29" s="37"/>
      <c r="AI29" s="37"/>
      <c r="AJ29" s="37"/>
      <c r="AK29" s="185">
        <f>ROUND(AV94, 2)</f>
        <v>0</v>
      </c>
      <c r="AL29" s="186"/>
      <c r="AM29" s="186"/>
      <c r="AN29" s="186"/>
      <c r="AO29" s="186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175"/>
    </row>
    <row r="30" spans="1:71" s="3" customFormat="1" ht="14.45" customHeight="1">
      <c r="B30" s="35"/>
      <c r="F30" s="36" t="s">
        <v>40</v>
      </c>
      <c r="L30" s="187">
        <v>0.2</v>
      </c>
      <c r="M30" s="186"/>
      <c r="N30" s="186"/>
      <c r="O30" s="186"/>
      <c r="P30" s="186"/>
      <c r="Q30" s="37"/>
      <c r="R30" s="37"/>
      <c r="S30" s="37"/>
      <c r="T30" s="37"/>
      <c r="U30" s="37"/>
      <c r="V30" s="37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F30" s="37"/>
      <c r="AG30" s="37"/>
      <c r="AH30" s="37"/>
      <c r="AI30" s="37"/>
      <c r="AJ30" s="37"/>
      <c r="AK30" s="185">
        <f>ROUND(AW94, 2)</f>
        <v>0</v>
      </c>
      <c r="AL30" s="186"/>
      <c r="AM30" s="186"/>
      <c r="AN30" s="186"/>
      <c r="AO30" s="186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175"/>
    </row>
    <row r="31" spans="1:71" s="3" customFormat="1" ht="14.45" hidden="1" customHeight="1">
      <c r="B31" s="35"/>
      <c r="F31" s="25" t="s">
        <v>41</v>
      </c>
      <c r="L31" s="190">
        <v>0.2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5"/>
      <c r="BE31" s="175"/>
    </row>
    <row r="32" spans="1:71" s="3" customFormat="1" ht="14.45" hidden="1" customHeight="1">
      <c r="B32" s="35"/>
      <c r="F32" s="25" t="s">
        <v>42</v>
      </c>
      <c r="L32" s="190">
        <v>0.2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5"/>
      <c r="BE32" s="175"/>
    </row>
    <row r="33" spans="1:57" s="3" customFormat="1" ht="14.45" hidden="1" customHeight="1">
      <c r="B33" s="35"/>
      <c r="F33" s="36" t="s">
        <v>43</v>
      </c>
      <c r="L33" s="187">
        <v>0</v>
      </c>
      <c r="M33" s="186"/>
      <c r="N33" s="186"/>
      <c r="O33" s="186"/>
      <c r="P33" s="186"/>
      <c r="Q33" s="37"/>
      <c r="R33" s="37"/>
      <c r="S33" s="37"/>
      <c r="T33" s="37"/>
      <c r="U33" s="37"/>
      <c r="V33" s="37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F33" s="37"/>
      <c r="AG33" s="37"/>
      <c r="AH33" s="37"/>
      <c r="AI33" s="37"/>
      <c r="AJ33" s="37"/>
      <c r="AK33" s="185">
        <v>0</v>
      </c>
      <c r="AL33" s="186"/>
      <c r="AM33" s="186"/>
      <c r="AN33" s="186"/>
      <c r="AO33" s="186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17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74"/>
    </row>
    <row r="35" spans="1:57" s="2" customFormat="1" ht="25.9" customHeight="1">
      <c r="A35" s="30"/>
      <c r="B35" s="31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191" t="s">
        <v>46</v>
      </c>
      <c r="Y35" s="192"/>
      <c r="Z35" s="192"/>
      <c r="AA35" s="192"/>
      <c r="AB35" s="192"/>
      <c r="AC35" s="41"/>
      <c r="AD35" s="41"/>
      <c r="AE35" s="41"/>
      <c r="AF35" s="41"/>
      <c r="AG35" s="41"/>
      <c r="AH35" s="41"/>
      <c r="AI35" s="41"/>
      <c r="AJ35" s="41"/>
      <c r="AK35" s="193">
        <f>SUM(AK26:AK33)</f>
        <v>0</v>
      </c>
      <c r="AL35" s="192"/>
      <c r="AM35" s="192"/>
      <c r="AN35" s="192"/>
      <c r="AO35" s="194"/>
      <c r="AP35" s="39"/>
      <c r="AQ35" s="39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6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6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6" t="s">
        <v>49</v>
      </c>
      <c r="AI60" s="33"/>
      <c r="AJ60" s="33"/>
      <c r="AK60" s="33"/>
      <c r="AL60" s="33"/>
      <c r="AM60" s="46" t="s">
        <v>50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6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6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6" t="s">
        <v>49</v>
      </c>
      <c r="AI75" s="33"/>
      <c r="AJ75" s="33"/>
      <c r="AK75" s="33"/>
      <c r="AL75" s="33"/>
      <c r="AM75" s="46" t="s">
        <v>50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1"/>
      <c r="BE77" s="30"/>
    </row>
    <row r="81" spans="1:9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1"/>
      <c r="BE81" s="30"/>
    </row>
    <row r="82" spans="1:91" s="2" customFormat="1" ht="24.95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52"/>
      <c r="C84" s="25" t="s">
        <v>11</v>
      </c>
      <c r="L84" s="4" t="str">
        <f>K5</f>
        <v>05</v>
      </c>
      <c r="AR84" s="52"/>
    </row>
    <row r="85" spans="1:91" s="5" customFormat="1" ht="36.950000000000003" customHeight="1">
      <c r="B85" s="53"/>
      <c r="C85" s="54" t="s">
        <v>14</v>
      </c>
      <c r="L85" s="195" t="str">
        <f>K6</f>
        <v>Zmena povrchov asfaltových ihrísk na svetlé plochy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53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č.p. C-KN 3858/188, 3858/206, k.ú. Brezno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197" t="str">
        <f>IF(AN8= "","",AN8)</f>
        <v>31. 5. 2022</v>
      </c>
      <c r="AN87" s="197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Mesto Brezno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198" t="str">
        <f>IF(E17="","",E17)</f>
        <v xml:space="preserve">Ing. Barbora Halásová </v>
      </c>
      <c r="AN89" s="199"/>
      <c r="AO89" s="199"/>
      <c r="AP89" s="199"/>
      <c r="AQ89" s="30"/>
      <c r="AR89" s="31"/>
      <c r="AS89" s="200" t="s">
        <v>54</v>
      </c>
      <c r="AT89" s="201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0"/>
    </row>
    <row r="90" spans="1:91" s="2" customFormat="1" ht="15.2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198" t="str">
        <f>IF(E20="","",E20)</f>
        <v>Martina Medvecová</v>
      </c>
      <c r="AN90" s="199"/>
      <c r="AO90" s="199"/>
      <c r="AP90" s="199"/>
      <c r="AQ90" s="30"/>
      <c r="AR90" s="31"/>
      <c r="AS90" s="202"/>
      <c r="AT90" s="203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2"/>
      <c r="AT91" s="203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0"/>
    </row>
    <row r="92" spans="1:91" s="2" customFormat="1" ht="29.25" customHeight="1">
      <c r="A92" s="30"/>
      <c r="B92" s="31"/>
      <c r="C92" s="204" t="s">
        <v>55</v>
      </c>
      <c r="D92" s="205"/>
      <c r="E92" s="205"/>
      <c r="F92" s="205"/>
      <c r="G92" s="205"/>
      <c r="H92" s="61"/>
      <c r="I92" s="206" t="s">
        <v>56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57</v>
      </c>
      <c r="AH92" s="205"/>
      <c r="AI92" s="205"/>
      <c r="AJ92" s="205"/>
      <c r="AK92" s="205"/>
      <c r="AL92" s="205"/>
      <c r="AM92" s="205"/>
      <c r="AN92" s="206" t="s">
        <v>58</v>
      </c>
      <c r="AO92" s="205"/>
      <c r="AP92" s="208"/>
      <c r="AQ92" s="62" t="s">
        <v>59</v>
      </c>
      <c r="AR92" s="31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0"/>
    </row>
    <row r="94" spans="1:91" s="6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12">
        <f>ROUND(AG95,2)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24.75" customHeight="1">
      <c r="A95" s="80" t="s">
        <v>78</v>
      </c>
      <c r="B95" s="81"/>
      <c r="C95" s="82"/>
      <c r="D95" s="211" t="s">
        <v>12</v>
      </c>
      <c r="E95" s="211"/>
      <c r="F95" s="211"/>
      <c r="G95" s="211"/>
      <c r="H95" s="211"/>
      <c r="I95" s="83"/>
      <c r="J95" s="211" t="s">
        <v>15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'05 - Zmena povrchov asfal...'!J30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84" t="s">
        <v>79</v>
      </c>
      <c r="AR95" s="81"/>
      <c r="AS95" s="85">
        <v>0</v>
      </c>
      <c r="AT95" s="86">
        <f>ROUND(SUM(AV95:AW95),2)</f>
        <v>0</v>
      </c>
      <c r="AU95" s="87">
        <f>'05 - Zmena povrchov asfal...'!P120</f>
        <v>0</v>
      </c>
      <c r="AV95" s="86">
        <f>'05 - Zmena povrchov asfal...'!J33</f>
        <v>0</v>
      </c>
      <c r="AW95" s="86">
        <f>'05 - Zmena povrchov asfal...'!J34</f>
        <v>0</v>
      </c>
      <c r="AX95" s="86">
        <f>'05 - Zmena povrchov asfal...'!J35</f>
        <v>0</v>
      </c>
      <c r="AY95" s="86">
        <f>'05 - Zmena povrchov asfal...'!J36</f>
        <v>0</v>
      </c>
      <c r="AZ95" s="86">
        <f>'05 - Zmena povrchov asfal...'!F33</f>
        <v>0</v>
      </c>
      <c r="BA95" s="86">
        <f>'05 - Zmena povrchov asfal...'!F34</f>
        <v>0</v>
      </c>
      <c r="BB95" s="86">
        <f>'05 - Zmena povrchov asfal...'!F35</f>
        <v>0</v>
      </c>
      <c r="BC95" s="86">
        <f>'05 - Zmena povrchov asfal...'!F36</f>
        <v>0</v>
      </c>
      <c r="BD95" s="88">
        <f>'05 - Zmena povrchov asfal...'!F37</f>
        <v>0</v>
      </c>
      <c r="BT95" s="89" t="s">
        <v>80</v>
      </c>
      <c r="BV95" s="89" t="s">
        <v>76</v>
      </c>
      <c r="BW95" s="89" t="s">
        <v>81</v>
      </c>
      <c r="BX95" s="89" t="s">
        <v>4</v>
      </c>
      <c r="CL95" s="89" t="s">
        <v>1</v>
      </c>
      <c r="CM95" s="89" t="s">
        <v>74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5 - Zmena povrchov asfa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abSelected="1" topLeftCell="A106" workbookViewId="0">
      <selection activeCell="F125" sqref="F125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4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5" t="s">
        <v>81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customHeight="1">
      <c r="B4" s="18"/>
      <c r="D4" s="19" t="s">
        <v>82</v>
      </c>
      <c r="L4" s="18"/>
      <c r="M4" s="90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14</v>
      </c>
      <c r="L6" s="18"/>
    </row>
    <row r="7" spans="1:46" s="1" customFormat="1" ht="16.5" customHeight="1">
      <c r="B7" s="18"/>
      <c r="E7" s="215" t="str">
        <f>'Rekapitulácia stavby'!K6</f>
        <v>Zmena povrchov asfaltových ihrísk na svetlé plochy</v>
      </c>
      <c r="F7" s="216"/>
      <c r="G7" s="216"/>
      <c r="H7" s="216"/>
      <c r="L7" s="18"/>
    </row>
    <row r="8" spans="1:46" s="2" customFormat="1" ht="12" customHeight="1">
      <c r="A8" s="30"/>
      <c r="B8" s="31"/>
      <c r="C8" s="30"/>
      <c r="D8" s="25" t="s">
        <v>83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95" t="s">
        <v>84</v>
      </c>
      <c r="F9" s="217"/>
      <c r="G9" s="217"/>
      <c r="H9" s="217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16</v>
      </c>
      <c r="E11" s="30"/>
      <c r="F11" s="23" t="s">
        <v>1</v>
      </c>
      <c r="G11" s="30"/>
      <c r="H11" s="30"/>
      <c r="I11" s="25" t="s">
        <v>17</v>
      </c>
      <c r="J11" s="23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18</v>
      </c>
      <c r="E12" s="30"/>
      <c r="F12" s="23" t="s">
        <v>19</v>
      </c>
      <c r="G12" s="30"/>
      <c r="H12" s="30"/>
      <c r="I12" s="25" t="s">
        <v>20</v>
      </c>
      <c r="J12" s="56" t="str">
        <f>'Rekapitulácia stavby'!AN8</f>
        <v>31. 5. 2022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22</v>
      </c>
      <c r="E14" s="30"/>
      <c r="F14" s="30"/>
      <c r="G14" s="30"/>
      <c r="H14" s="30"/>
      <c r="I14" s="25" t="s">
        <v>23</v>
      </c>
      <c r="J14" s="23" t="s">
        <v>1</v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24</v>
      </c>
      <c r="F15" s="30"/>
      <c r="G15" s="30"/>
      <c r="H15" s="30"/>
      <c r="I15" s="25" t="s">
        <v>25</v>
      </c>
      <c r="J15" s="23" t="s">
        <v>1</v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23</v>
      </c>
      <c r="J17" s="26" t="str">
        <f>'Rekapitulácia stavby'!AN13</f>
        <v>Vyplň údaj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18" t="str">
        <f>'Rekapitulácia stavby'!E14</f>
        <v>Vyplň údaj</v>
      </c>
      <c r="F18" s="176"/>
      <c r="G18" s="176"/>
      <c r="H18" s="176"/>
      <c r="I18" s="25" t="s">
        <v>25</v>
      </c>
      <c r="J18" s="26" t="str">
        <f>'Rekapitulácia stavby'!AN14</f>
        <v>Vyplň údaj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23</v>
      </c>
      <c r="J20" s="23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IF('Rekapitulácia stavby'!E17="","",'Rekapitulácia stavby'!E17)</f>
        <v xml:space="preserve">Ing. Barbora Halásová </v>
      </c>
      <c r="F21" s="30"/>
      <c r="G21" s="30"/>
      <c r="H21" s="30"/>
      <c r="I21" s="25" t="s">
        <v>25</v>
      </c>
      <c r="J21" s="23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31</v>
      </c>
      <c r="E23" s="30"/>
      <c r="F23" s="30"/>
      <c r="G23" s="30"/>
      <c r="H23" s="30"/>
      <c r="I23" s="25" t="s">
        <v>23</v>
      </c>
      <c r="J23" s="23" t="s">
        <v>1</v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">
        <v>32</v>
      </c>
      <c r="F24" s="30"/>
      <c r="G24" s="30"/>
      <c r="H24" s="30"/>
      <c r="I24" s="25" t="s">
        <v>25</v>
      </c>
      <c r="J24" s="23" t="s">
        <v>1</v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1"/>
      <c r="B27" s="92"/>
      <c r="C27" s="91"/>
      <c r="D27" s="91"/>
      <c r="E27" s="181" t="s">
        <v>1</v>
      </c>
      <c r="F27" s="181"/>
      <c r="G27" s="181"/>
      <c r="H27" s="18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4" t="s">
        <v>34</v>
      </c>
      <c r="E30" s="30"/>
      <c r="F30" s="30"/>
      <c r="G30" s="30"/>
      <c r="H30" s="30"/>
      <c r="I30" s="30"/>
      <c r="J30" s="72">
        <f>ROUND(J120,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5" t="s">
        <v>38</v>
      </c>
      <c r="E33" s="36" t="s">
        <v>39</v>
      </c>
      <c r="F33" s="96">
        <f>ROUND((SUM(BE120:BE129)),  2)</f>
        <v>0</v>
      </c>
      <c r="G33" s="97"/>
      <c r="H33" s="97"/>
      <c r="I33" s="98">
        <v>0.2</v>
      </c>
      <c r="J33" s="96">
        <f>ROUND(((SUM(BE120:BE129))*I33),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6" t="s">
        <v>40</v>
      </c>
      <c r="F34" s="96">
        <f>ROUND((SUM(BF120:BF129)),  2)</f>
        <v>0</v>
      </c>
      <c r="G34" s="97"/>
      <c r="H34" s="97"/>
      <c r="I34" s="98">
        <v>0.2</v>
      </c>
      <c r="J34" s="96">
        <f>ROUND(((SUM(BF120:BF129))*I34),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9">
        <f>ROUND((SUM(BG120:BG129)),  2)</f>
        <v>0</v>
      </c>
      <c r="G35" s="30"/>
      <c r="H35" s="30"/>
      <c r="I35" s="100">
        <v>0.2</v>
      </c>
      <c r="J35" s="99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9">
        <f>ROUND((SUM(BH120:BH129)),  2)</f>
        <v>0</v>
      </c>
      <c r="G36" s="30"/>
      <c r="H36" s="30"/>
      <c r="I36" s="100">
        <v>0.2</v>
      </c>
      <c r="J36" s="99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43</v>
      </c>
      <c r="F37" s="96">
        <f>ROUND((SUM(BI120:BI129)),  2)</f>
        <v>0</v>
      </c>
      <c r="G37" s="97"/>
      <c r="H37" s="97"/>
      <c r="I37" s="98">
        <v>0</v>
      </c>
      <c r="J37" s="96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1"/>
      <c r="D39" s="102" t="s">
        <v>44</v>
      </c>
      <c r="E39" s="61"/>
      <c r="F39" s="61"/>
      <c r="G39" s="103" t="s">
        <v>45</v>
      </c>
      <c r="H39" s="104" t="s">
        <v>46</v>
      </c>
      <c r="I39" s="61"/>
      <c r="J39" s="105">
        <f>SUM(J30:J37)</f>
        <v>0</v>
      </c>
      <c r="K39" s="106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6" t="s">
        <v>49</v>
      </c>
      <c r="E61" s="33"/>
      <c r="F61" s="107" t="s">
        <v>50</v>
      </c>
      <c r="G61" s="46" t="s">
        <v>49</v>
      </c>
      <c r="H61" s="33"/>
      <c r="I61" s="33"/>
      <c r="J61" s="108" t="s">
        <v>50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6" t="s">
        <v>49</v>
      </c>
      <c r="E76" s="33"/>
      <c r="F76" s="107" t="s">
        <v>50</v>
      </c>
      <c r="G76" s="46" t="s">
        <v>49</v>
      </c>
      <c r="H76" s="33"/>
      <c r="I76" s="33"/>
      <c r="J76" s="108" t="s">
        <v>50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85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15" t="str">
        <f>E7</f>
        <v>Zmena povrchov asfaltových ihrísk na svetlé plochy</v>
      </c>
      <c r="F85" s="216"/>
      <c r="G85" s="216"/>
      <c r="H85" s="216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83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5" t="str">
        <f>E9</f>
        <v>05 - Zmena povrchov asfaltových ihrísk na svetlé plochy</v>
      </c>
      <c r="F87" s="217"/>
      <c r="G87" s="217"/>
      <c r="H87" s="217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18</v>
      </c>
      <c r="D89" s="30"/>
      <c r="E89" s="30"/>
      <c r="F89" s="23" t="str">
        <f>F12</f>
        <v>Brezno</v>
      </c>
      <c r="G89" s="30"/>
      <c r="H89" s="30"/>
      <c r="I89" s="25" t="s">
        <v>20</v>
      </c>
      <c r="J89" s="56" t="str">
        <f>IF(J12="","",J12)</f>
        <v>31. 5. 2022</v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22</v>
      </c>
      <c r="D91" s="30"/>
      <c r="E91" s="30"/>
      <c r="F91" s="23" t="str">
        <f>E15</f>
        <v>Mesto Brezno</v>
      </c>
      <c r="G91" s="30"/>
      <c r="H91" s="30"/>
      <c r="I91" s="25" t="s">
        <v>28</v>
      </c>
      <c r="J91" s="28" t="str">
        <f>E21</f>
        <v xml:space="preserve">Ing. Barbora Halásová 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31</v>
      </c>
      <c r="J92" s="28" t="str">
        <f>E24</f>
        <v>Medvecová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9" t="s">
        <v>86</v>
      </c>
      <c r="D94" s="101"/>
      <c r="E94" s="101"/>
      <c r="F94" s="101"/>
      <c r="G94" s="101"/>
      <c r="H94" s="101"/>
      <c r="I94" s="101"/>
      <c r="J94" s="110" t="s">
        <v>87</v>
      </c>
      <c r="K94" s="101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11" t="s">
        <v>88</v>
      </c>
      <c r="D96" s="30"/>
      <c r="E96" s="30"/>
      <c r="F96" s="30"/>
      <c r="G96" s="30"/>
      <c r="H96" s="30"/>
      <c r="I96" s="30"/>
      <c r="J96" s="72">
        <f>J120</f>
        <v>0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89</v>
      </c>
    </row>
    <row r="97" spans="1:31" s="9" customFormat="1" ht="24.95" hidden="1" customHeight="1">
      <c r="B97" s="112"/>
      <c r="D97" s="113" t="s">
        <v>90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10" customFormat="1" ht="19.899999999999999" hidden="1" customHeight="1">
      <c r="B98" s="116"/>
      <c r="D98" s="117" t="s">
        <v>91</v>
      </c>
      <c r="E98" s="118"/>
      <c r="F98" s="118"/>
      <c r="G98" s="118"/>
      <c r="H98" s="118"/>
      <c r="I98" s="118"/>
      <c r="J98" s="119">
        <f>J122</f>
        <v>0</v>
      </c>
      <c r="L98" s="116"/>
    </row>
    <row r="99" spans="1:31" s="9" customFormat="1" ht="24.95" hidden="1" customHeight="1">
      <c r="B99" s="112"/>
      <c r="D99" s="113" t="s">
        <v>92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31" s="10" customFormat="1" ht="19.899999999999999" hidden="1" customHeight="1">
      <c r="B100" s="116"/>
      <c r="D100" s="117" t="s">
        <v>93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31" s="2" customFormat="1" ht="21.75" hidden="1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3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hidden="1" customHeight="1">
      <c r="A102" s="30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94</v>
      </c>
      <c r="D107" s="30"/>
      <c r="E107" s="30"/>
      <c r="F107" s="30"/>
      <c r="G107" s="30"/>
      <c r="H107" s="30"/>
      <c r="I107" s="30"/>
      <c r="J107" s="30"/>
      <c r="K107" s="30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14</v>
      </c>
      <c r="D109" s="30"/>
      <c r="E109" s="30"/>
      <c r="F109" s="30"/>
      <c r="G109" s="30"/>
      <c r="H109" s="30"/>
      <c r="I109" s="30"/>
      <c r="J109" s="30"/>
      <c r="K109" s="30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15" t="str">
        <f>E7</f>
        <v>Zmena povrchov asfaltových ihrísk na svetlé plochy</v>
      </c>
      <c r="F110" s="216"/>
      <c r="G110" s="216"/>
      <c r="H110" s="216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83</v>
      </c>
      <c r="D111" s="30"/>
      <c r="E111" s="30"/>
      <c r="F111" s="30"/>
      <c r="G111" s="30"/>
      <c r="H111" s="30"/>
      <c r="I111" s="30"/>
      <c r="J111" s="30"/>
      <c r="K111" s="30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195" t="str">
        <f>E9</f>
        <v>05 - Zmena povrchov asfaltových ihrísk na svetlé plochy</v>
      </c>
      <c r="F112" s="217"/>
      <c r="G112" s="217"/>
      <c r="H112" s="217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18</v>
      </c>
      <c r="D114" s="30"/>
      <c r="E114" s="30"/>
      <c r="F114" s="23" t="s">
        <v>135</v>
      </c>
      <c r="G114" s="30"/>
      <c r="H114" s="30"/>
      <c r="I114" s="25" t="s">
        <v>20</v>
      </c>
      <c r="J114" s="56" t="str">
        <f>IF(J12="","",J12)</f>
        <v>31. 5. 2022</v>
      </c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22</v>
      </c>
      <c r="D116" s="30"/>
      <c r="E116" s="30"/>
      <c r="F116" s="23" t="str">
        <f>E15</f>
        <v>Mesto Brezno</v>
      </c>
      <c r="G116" s="30"/>
      <c r="H116" s="30"/>
      <c r="I116" s="25" t="s">
        <v>28</v>
      </c>
      <c r="J116" s="28" t="str">
        <f>E21</f>
        <v xml:space="preserve">Ing. Barbora Halásová </v>
      </c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26</v>
      </c>
      <c r="D117" s="30"/>
      <c r="E117" s="30"/>
      <c r="F117" s="23" t="str">
        <f>IF(E18="","",E18)</f>
        <v>Vyplň údaj</v>
      </c>
      <c r="G117" s="30"/>
      <c r="H117" s="30"/>
      <c r="I117" s="25" t="s">
        <v>31</v>
      </c>
      <c r="J117" s="28" t="s">
        <v>137</v>
      </c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20"/>
      <c r="B119" s="121"/>
      <c r="C119" s="122" t="s">
        <v>95</v>
      </c>
      <c r="D119" s="123" t="s">
        <v>59</v>
      </c>
      <c r="E119" s="123" t="s">
        <v>55</v>
      </c>
      <c r="F119" s="123" t="s">
        <v>56</v>
      </c>
      <c r="G119" s="123" t="s">
        <v>96</v>
      </c>
      <c r="H119" s="123" t="s">
        <v>97</v>
      </c>
      <c r="I119" s="123" t="s">
        <v>98</v>
      </c>
      <c r="J119" s="124" t="s">
        <v>87</v>
      </c>
      <c r="K119" s="125" t="s">
        <v>99</v>
      </c>
      <c r="L119" s="126"/>
      <c r="M119" s="63" t="s">
        <v>1</v>
      </c>
      <c r="N119" s="64" t="s">
        <v>38</v>
      </c>
      <c r="O119" s="64" t="s">
        <v>100</v>
      </c>
      <c r="P119" s="64" t="s">
        <v>101</v>
      </c>
      <c r="Q119" s="64" t="s">
        <v>102</v>
      </c>
      <c r="R119" s="64" t="s">
        <v>103</v>
      </c>
      <c r="S119" s="64" t="s">
        <v>104</v>
      </c>
      <c r="T119" s="65" t="s">
        <v>105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9" customHeight="1">
      <c r="A120" s="30"/>
      <c r="B120" s="31"/>
      <c r="C120" s="70" t="s">
        <v>88</v>
      </c>
      <c r="D120" s="30"/>
      <c r="E120" s="30"/>
      <c r="F120" s="30"/>
      <c r="G120" s="30"/>
      <c r="H120" s="30"/>
      <c r="I120" s="30"/>
      <c r="J120" s="127">
        <f>BK120</f>
        <v>0</v>
      </c>
      <c r="K120" s="30"/>
      <c r="L120" s="31"/>
      <c r="M120" s="66"/>
      <c r="N120" s="57"/>
      <c r="O120" s="67"/>
      <c r="P120" s="128">
        <f>P121+P127</f>
        <v>0</v>
      </c>
      <c r="Q120" s="67"/>
      <c r="R120" s="128">
        <f>R121+R127</f>
        <v>0.41599999999999998</v>
      </c>
      <c r="S120" s="67"/>
      <c r="T120" s="129">
        <f>T121+T127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73</v>
      </c>
      <c r="AU120" s="15" t="s">
        <v>89</v>
      </c>
      <c r="BK120" s="130">
        <f>BK121+BK127</f>
        <v>0</v>
      </c>
    </row>
    <row r="121" spans="1:65" s="12" customFormat="1" ht="25.9" customHeight="1">
      <c r="B121" s="131"/>
      <c r="D121" s="132" t="s">
        <v>73</v>
      </c>
      <c r="E121" s="133" t="s">
        <v>106</v>
      </c>
      <c r="F121" s="133" t="s">
        <v>107</v>
      </c>
      <c r="I121" s="134"/>
      <c r="J121" s="135">
        <f>BK121</f>
        <v>0</v>
      </c>
      <c r="L121" s="131"/>
      <c r="M121" s="136"/>
      <c r="N121" s="137"/>
      <c r="O121" s="137"/>
      <c r="P121" s="138">
        <f>P122</f>
        <v>0</v>
      </c>
      <c r="Q121" s="137"/>
      <c r="R121" s="138">
        <f>R122</f>
        <v>0</v>
      </c>
      <c r="S121" s="137"/>
      <c r="T121" s="139">
        <f>T122</f>
        <v>0</v>
      </c>
      <c r="AR121" s="132" t="s">
        <v>80</v>
      </c>
      <c r="AT121" s="140" t="s">
        <v>73</v>
      </c>
      <c r="AU121" s="140" t="s">
        <v>74</v>
      </c>
      <c r="AY121" s="132" t="s">
        <v>108</v>
      </c>
      <c r="BK121" s="141">
        <f>BK122</f>
        <v>0</v>
      </c>
    </row>
    <row r="122" spans="1:65" s="12" customFormat="1" ht="22.9" customHeight="1">
      <c r="B122" s="131"/>
      <c r="D122" s="132" t="s">
        <v>73</v>
      </c>
      <c r="E122" s="142" t="s">
        <v>109</v>
      </c>
      <c r="F122" s="142" t="s">
        <v>110</v>
      </c>
      <c r="I122" s="134"/>
      <c r="J122" s="143">
        <f>BK122</f>
        <v>0</v>
      </c>
      <c r="L122" s="131"/>
      <c r="M122" s="136"/>
      <c r="N122" s="137"/>
      <c r="O122" s="137"/>
      <c r="P122" s="138">
        <f>SUM(P123:P126)</f>
        <v>0</v>
      </c>
      <c r="Q122" s="137"/>
      <c r="R122" s="138">
        <f>SUM(R123:R126)</f>
        <v>0</v>
      </c>
      <c r="S122" s="137"/>
      <c r="T122" s="139">
        <f>SUM(T123:T126)</f>
        <v>0</v>
      </c>
      <c r="AR122" s="132" t="s">
        <v>80</v>
      </c>
      <c r="AT122" s="140" t="s">
        <v>73</v>
      </c>
      <c r="AU122" s="140" t="s">
        <v>80</v>
      </c>
      <c r="AY122" s="132" t="s">
        <v>108</v>
      </c>
      <c r="BK122" s="141">
        <f>SUM(BK123:BK126)</f>
        <v>0</v>
      </c>
    </row>
    <row r="123" spans="1:65" s="2" customFormat="1" ht="24.2" customHeight="1">
      <c r="A123" s="30"/>
      <c r="B123" s="144"/>
      <c r="C123" s="145" t="s">
        <v>80</v>
      </c>
      <c r="D123" s="145" t="s">
        <v>111</v>
      </c>
      <c r="E123" s="146" t="s">
        <v>112</v>
      </c>
      <c r="F123" s="147" t="s">
        <v>113</v>
      </c>
      <c r="G123" s="148" t="s">
        <v>114</v>
      </c>
      <c r="H123" s="149">
        <v>1600</v>
      </c>
      <c r="I123" s="150"/>
      <c r="J123" s="149">
        <f>ROUND(I123*H123,3)</f>
        <v>0</v>
      </c>
      <c r="K123" s="151"/>
      <c r="L123" s="31"/>
      <c r="M123" s="152" t="s">
        <v>1</v>
      </c>
      <c r="N123" s="153" t="s">
        <v>40</v>
      </c>
      <c r="O123" s="59"/>
      <c r="P123" s="154">
        <f>O123*H123</f>
        <v>0</v>
      </c>
      <c r="Q123" s="154">
        <v>0</v>
      </c>
      <c r="R123" s="154">
        <f>Q123*H123</f>
        <v>0</v>
      </c>
      <c r="S123" s="154">
        <v>0</v>
      </c>
      <c r="T123" s="155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6" t="s">
        <v>115</v>
      </c>
      <c r="AT123" s="156" t="s">
        <v>111</v>
      </c>
      <c r="AU123" s="156" t="s">
        <v>116</v>
      </c>
      <c r="AY123" s="15" t="s">
        <v>108</v>
      </c>
      <c r="BE123" s="157">
        <f>IF(N123="základná",J123,0)</f>
        <v>0</v>
      </c>
      <c r="BF123" s="157">
        <f>IF(N123="znížená",J123,0)</f>
        <v>0</v>
      </c>
      <c r="BG123" s="157">
        <f>IF(N123="zákl. prenesená",J123,0)</f>
        <v>0</v>
      </c>
      <c r="BH123" s="157">
        <f>IF(N123="zníž. prenesená",J123,0)</f>
        <v>0</v>
      </c>
      <c r="BI123" s="157">
        <f>IF(N123="nulová",J123,0)</f>
        <v>0</v>
      </c>
      <c r="BJ123" s="15" t="s">
        <v>116</v>
      </c>
      <c r="BK123" s="158">
        <f>ROUND(I123*H123,3)</f>
        <v>0</v>
      </c>
      <c r="BL123" s="15" t="s">
        <v>115</v>
      </c>
      <c r="BM123" s="156" t="s">
        <v>117</v>
      </c>
    </row>
    <row r="124" spans="1:65" s="13" customFormat="1" ht="11.25">
      <c r="B124" s="159"/>
      <c r="D124" s="160" t="s">
        <v>118</v>
      </c>
      <c r="E124" s="161" t="s">
        <v>1</v>
      </c>
      <c r="F124" s="162" t="s">
        <v>119</v>
      </c>
      <c r="H124" s="163">
        <v>1600</v>
      </c>
      <c r="I124" s="164"/>
      <c r="L124" s="159"/>
      <c r="M124" s="165"/>
      <c r="N124" s="166"/>
      <c r="O124" s="166"/>
      <c r="P124" s="166"/>
      <c r="Q124" s="166"/>
      <c r="R124" s="166"/>
      <c r="S124" s="166"/>
      <c r="T124" s="167"/>
      <c r="AT124" s="161" t="s">
        <v>118</v>
      </c>
      <c r="AU124" s="161" t="s">
        <v>116</v>
      </c>
      <c r="AV124" s="13" t="s">
        <v>116</v>
      </c>
      <c r="AW124" s="13" t="s">
        <v>29</v>
      </c>
      <c r="AX124" s="13" t="s">
        <v>80</v>
      </c>
      <c r="AY124" s="161" t="s">
        <v>108</v>
      </c>
    </row>
    <row r="125" spans="1:65" s="2" customFormat="1" ht="33" customHeight="1">
      <c r="A125" s="30"/>
      <c r="B125" s="144"/>
      <c r="C125" s="145" t="s">
        <v>116</v>
      </c>
      <c r="D125" s="145" t="s">
        <v>111</v>
      </c>
      <c r="E125" s="146" t="s">
        <v>120</v>
      </c>
      <c r="F125" s="147" t="s">
        <v>121</v>
      </c>
      <c r="G125" s="148" t="s">
        <v>114</v>
      </c>
      <c r="H125" s="149">
        <v>1600</v>
      </c>
      <c r="I125" s="150"/>
      <c r="J125" s="149">
        <f>ROUND(I125*H125,3)</f>
        <v>0</v>
      </c>
      <c r="K125" s="151"/>
      <c r="L125" s="31"/>
      <c r="M125" s="152" t="s">
        <v>1</v>
      </c>
      <c r="N125" s="153" t="s">
        <v>40</v>
      </c>
      <c r="O125" s="59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6" t="s">
        <v>115</v>
      </c>
      <c r="AT125" s="156" t="s">
        <v>111</v>
      </c>
      <c r="AU125" s="156" t="s">
        <v>116</v>
      </c>
      <c r="AY125" s="15" t="s">
        <v>108</v>
      </c>
      <c r="BE125" s="157">
        <f>IF(N125="základná",J125,0)</f>
        <v>0</v>
      </c>
      <c r="BF125" s="157">
        <f>IF(N125="znížená",J125,0)</f>
        <v>0</v>
      </c>
      <c r="BG125" s="157">
        <f>IF(N125="zákl. prenesená",J125,0)</f>
        <v>0</v>
      </c>
      <c r="BH125" s="157">
        <f>IF(N125="zníž. prenesená",J125,0)</f>
        <v>0</v>
      </c>
      <c r="BI125" s="157">
        <f>IF(N125="nulová",J125,0)</f>
        <v>0</v>
      </c>
      <c r="BJ125" s="15" t="s">
        <v>116</v>
      </c>
      <c r="BK125" s="158">
        <f>ROUND(I125*H125,3)</f>
        <v>0</v>
      </c>
      <c r="BL125" s="15" t="s">
        <v>115</v>
      </c>
      <c r="BM125" s="156" t="s">
        <v>122</v>
      </c>
    </row>
    <row r="126" spans="1:65" s="2" customFormat="1" ht="37.9" customHeight="1">
      <c r="A126" s="30"/>
      <c r="B126" s="144"/>
      <c r="C126" s="145" t="s">
        <v>123</v>
      </c>
      <c r="D126" s="145" t="s">
        <v>111</v>
      </c>
      <c r="E126" s="146" t="s">
        <v>124</v>
      </c>
      <c r="F126" s="147" t="s">
        <v>125</v>
      </c>
      <c r="G126" s="148" t="s">
        <v>114</v>
      </c>
      <c r="H126" s="149">
        <v>1600</v>
      </c>
      <c r="I126" s="150"/>
      <c r="J126" s="149">
        <f>ROUND(I126*H126,3)</f>
        <v>0</v>
      </c>
      <c r="K126" s="151"/>
      <c r="L126" s="31"/>
      <c r="M126" s="152" t="s">
        <v>1</v>
      </c>
      <c r="N126" s="153" t="s">
        <v>40</v>
      </c>
      <c r="O126" s="59"/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6" t="s">
        <v>115</v>
      </c>
      <c r="AT126" s="156" t="s">
        <v>111</v>
      </c>
      <c r="AU126" s="156" t="s">
        <v>116</v>
      </c>
      <c r="AY126" s="15" t="s">
        <v>108</v>
      </c>
      <c r="BE126" s="157">
        <f>IF(N126="základná",J126,0)</f>
        <v>0</v>
      </c>
      <c r="BF126" s="157">
        <f>IF(N126="znížená",J126,0)</f>
        <v>0</v>
      </c>
      <c r="BG126" s="157">
        <f>IF(N126="zákl. prenesená",J126,0)</f>
        <v>0</v>
      </c>
      <c r="BH126" s="157">
        <f>IF(N126="zníž. prenesená",J126,0)</f>
        <v>0</v>
      </c>
      <c r="BI126" s="157">
        <f>IF(N126="nulová",J126,0)</f>
        <v>0</v>
      </c>
      <c r="BJ126" s="15" t="s">
        <v>116</v>
      </c>
      <c r="BK126" s="158">
        <f>ROUND(I126*H126,3)</f>
        <v>0</v>
      </c>
      <c r="BL126" s="15" t="s">
        <v>115</v>
      </c>
      <c r="BM126" s="156" t="s">
        <v>126</v>
      </c>
    </row>
    <row r="127" spans="1:65" s="12" customFormat="1" ht="25.9" customHeight="1">
      <c r="B127" s="131"/>
      <c r="D127" s="132" t="s">
        <v>73</v>
      </c>
      <c r="E127" s="133" t="s">
        <v>127</v>
      </c>
      <c r="F127" s="133" t="s">
        <v>128</v>
      </c>
      <c r="I127" s="134"/>
      <c r="J127" s="135">
        <f>BK127</f>
        <v>0</v>
      </c>
      <c r="L127" s="131"/>
      <c r="M127" s="136"/>
      <c r="N127" s="137"/>
      <c r="O127" s="137"/>
      <c r="P127" s="138">
        <f>P128</f>
        <v>0</v>
      </c>
      <c r="Q127" s="137"/>
      <c r="R127" s="138">
        <f>R128</f>
        <v>0.41599999999999998</v>
      </c>
      <c r="S127" s="137"/>
      <c r="T127" s="139">
        <f>T128</f>
        <v>0</v>
      </c>
      <c r="AR127" s="132" t="s">
        <v>116</v>
      </c>
      <c r="AT127" s="140" t="s">
        <v>73</v>
      </c>
      <c r="AU127" s="140" t="s">
        <v>74</v>
      </c>
      <c r="AY127" s="132" t="s">
        <v>108</v>
      </c>
      <c r="BK127" s="141">
        <f>BK128</f>
        <v>0</v>
      </c>
    </row>
    <row r="128" spans="1:65" s="12" customFormat="1" ht="22.9" customHeight="1">
      <c r="B128" s="131"/>
      <c r="D128" s="132" t="s">
        <v>73</v>
      </c>
      <c r="E128" s="142" t="s">
        <v>129</v>
      </c>
      <c r="F128" s="142" t="s">
        <v>130</v>
      </c>
      <c r="I128" s="134"/>
      <c r="J128" s="143">
        <f>BK128</f>
        <v>0</v>
      </c>
      <c r="L128" s="131"/>
      <c r="M128" s="136"/>
      <c r="N128" s="137"/>
      <c r="O128" s="137"/>
      <c r="P128" s="138">
        <f>P129</f>
        <v>0</v>
      </c>
      <c r="Q128" s="137"/>
      <c r="R128" s="138">
        <f>R129</f>
        <v>0.41599999999999998</v>
      </c>
      <c r="S128" s="137"/>
      <c r="T128" s="139">
        <f>T129</f>
        <v>0</v>
      </c>
      <c r="AR128" s="132" t="s">
        <v>116</v>
      </c>
      <c r="AT128" s="140" t="s">
        <v>73</v>
      </c>
      <c r="AU128" s="140" t="s">
        <v>80</v>
      </c>
      <c r="AY128" s="132" t="s">
        <v>108</v>
      </c>
      <c r="BK128" s="141">
        <f>BK129</f>
        <v>0</v>
      </c>
    </row>
    <row r="129" spans="1:65" s="2" customFormat="1" ht="92.25" customHeight="1">
      <c r="A129" s="30"/>
      <c r="B129" s="144"/>
      <c r="C129" s="145" t="s">
        <v>115</v>
      </c>
      <c r="D129" s="145" t="s">
        <v>111</v>
      </c>
      <c r="E129" s="146" t="s">
        <v>131</v>
      </c>
      <c r="F129" s="147" t="s">
        <v>134</v>
      </c>
      <c r="G129" s="148" t="s">
        <v>114</v>
      </c>
      <c r="H129" s="149">
        <v>1600</v>
      </c>
      <c r="I129" s="150"/>
      <c r="J129" s="149">
        <f>ROUND(I129*H129,3)</f>
        <v>0</v>
      </c>
      <c r="K129" s="151"/>
      <c r="L129" s="31"/>
      <c r="M129" s="168" t="s">
        <v>1</v>
      </c>
      <c r="N129" s="169" t="s">
        <v>40</v>
      </c>
      <c r="O129" s="170"/>
      <c r="P129" s="171">
        <f>O129*H129</f>
        <v>0</v>
      </c>
      <c r="Q129" s="171">
        <v>2.5999999999999998E-4</v>
      </c>
      <c r="R129" s="171">
        <f>Q129*H129</f>
        <v>0.41599999999999998</v>
      </c>
      <c r="S129" s="171">
        <v>0</v>
      </c>
      <c r="T129" s="17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6" t="s">
        <v>132</v>
      </c>
      <c r="AT129" s="156" t="s">
        <v>111</v>
      </c>
      <c r="AU129" s="156" t="s">
        <v>116</v>
      </c>
      <c r="AY129" s="15" t="s">
        <v>108</v>
      </c>
      <c r="BE129" s="157">
        <f>IF(N129="základná",J129,0)</f>
        <v>0</v>
      </c>
      <c r="BF129" s="157">
        <f>IF(N129="znížená",J129,0)</f>
        <v>0</v>
      </c>
      <c r="BG129" s="157">
        <f>IF(N129="zákl. prenesená",J129,0)</f>
        <v>0</v>
      </c>
      <c r="BH129" s="157">
        <f>IF(N129="zníž. prenesená",J129,0)</f>
        <v>0</v>
      </c>
      <c r="BI129" s="157">
        <f>IF(N129="nulová",J129,0)</f>
        <v>0</v>
      </c>
      <c r="BJ129" s="15" t="s">
        <v>116</v>
      </c>
      <c r="BK129" s="158">
        <f>ROUND(I129*H129,3)</f>
        <v>0</v>
      </c>
      <c r="BL129" s="15" t="s">
        <v>132</v>
      </c>
      <c r="BM129" s="156" t="s">
        <v>133</v>
      </c>
    </row>
    <row r="130" spans="1:65" s="2" customFormat="1" ht="6.95" customHeight="1">
      <c r="A130" s="30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31"/>
      <c r="M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</sheetData>
  <autoFilter ref="C119:K12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05 - Zmena povrchov asfal...</vt:lpstr>
      <vt:lpstr>'05 - Zmena povrchov asfal...'!Názvy_tlače</vt:lpstr>
      <vt:lpstr>'Rekapitulácia stavby'!Názvy_tlače</vt:lpstr>
      <vt:lpstr>'05 - Zmena povrchov asfal...'!Oblasť_tlače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Medvecová</dc:creator>
  <cp:lastModifiedBy>Halásová Barbora Ing.</cp:lastModifiedBy>
  <dcterms:created xsi:type="dcterms:W3CDTF">2022-07-28T19:53:28Z</dcterms:created>
  <dcterms:modified xsi:type="dcterms:W3CDTF">2022-07-29T07:23:09Z</dcterms:modified>
</cp:coreProperties>
</file>